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Equipo\Desktop\2026 SQM\OBLIGACIONES\ENERO\Nueva carpeta\"/>
    </mc:Choice>
  </mc:AlternateContent>
  <xr:revisionPtr revIDLastSave="0" documentId="13_ncr:1_{2509D1B7-88ED-43E6-B7A4-5094F57D4D60}" xr6:coauthVersionLast="47" xr6:coauthVersionMax="47" xr10:uidLastSave="{00000000-0000-0000-0000-000000000000}"/>
  <bookViews>
    <workbookView xWindow="-120" yWindow="-120" windowWidth="21840" windowHeight="13140" tabRatio="865" activeTab="2" xr2:uid="{00000000-000D-0000-FFFF-FFFF00000000}"/>
  </bookViews>
  <sheets>
    <sheet name="OBLIGACIONES" sheetId="1" r:id="rId1"/>
    <sheet name="ORIGEN INGRESOS HOSP-" sheetId="2" r:id="rId2"/>
    <sheet name="AUXILIAR CXC" sheetId="4" r:id="rId3"/>
    <sheet name="NOMINA INTERNA" sheetId="9" r:id="rId4"/>
    <sheet name="COMPENSACION SERV. SEGURIDAD" sheetId="6" r:id="rId5"/>
    <sheet name="DEUDA" sheetId="7" r:id="rId6"/>
  </sheets>
  <externalReferences>
    <externalReference r:id="rId7"/>
  </externalReferences>
  <definedNames>
    <definedName name="_xlnm._FilterDatabase" localSheetId="3" hidden="1">'NOMINA INTERNA'!$K$1:$K$36</definedName>
    <definedName name="JULIA">#REF!</definedName>
    <definedName name="NOMBRE" localSheetId="5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7" l="1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37" i="7" l="1"/>
  <c r="L39" i="7" l="1"/>
  <c r="J11" i="4" l="1"/>
  <c r="E9" i="2" l="1"/>
  <c r="K51" i="1" l="1"/>
  <c r="I51" i="1" l="1"/>
  <c r="I53" i="1" s="1"/>
  <c r="M32" i="7" l="1"/>
  <c r="J39" i="7" l="1"/>
  <c r="H39" i="7"/>
  <c r="F39" i="7"/>
  <c r="E39" i="7"/>
  <c r="M38" i="7"/>
  <c r="M36" i="7"/>
  <c r="M35" i="7"/>
  <c r="M34" i="7"/>
  <c r="M33" i="7"/>
  <c r="M31" i="7"/>
  <c r="M30" i="7"/>
  <c r="M29" i="7"/>
  <c r="M28" i="7"/>
  <c r="M27" i="7"/>
  <c r="M9" i="7"/>
  <c r="M8" i="7"/>
  <c r="M39" i="7" l="1"/>
  <c r="H24" i="4"/>
  <c r="H25" i="4" s="1"/>
  <c r="H26" i="4" l="1"/>
  <c r="H27" i="4" s="1"/>
  <c r="E30" i="2"/>
  <c r="H30" i="4" l="1"/>
  <c r="H28" i="4"/>
  <c r="R22" i="9"/>
  <c r="L22" i="9"/>
  <c r="S20" i="9"/>
  <c r="S19" i="9"/>
  <c r="Q22" i="9"/>
  <c r="P22" i="9"/>
  <c r="O22" i="9"/>
  <c r="N22" i="9"/>
  <c r="M22" i="9"/>
  <c r="T10" i="9" l="1"/>
  <c r="V10" i="9" s="1"/>
  <c r="V22" i="9" s="1"/>
  <c r="U10" i="9"/>
  <c r="U22" i="9" s="1"/>
  <c r="S21" i="9"/>
  <c r="S10" i="9"/>
  <c r="J15" i="4"/>
  <c r="I15" i="4"/>
  <c r="T22" i="9" l="1"/>
  <c r="S22" i="9"/>
  <c r="E19" i="1"/>
  <c r="E24" i="2"/>
  <c r="E31" i="2" s="1"/>
  <c r="C18" i="4" l="1"/>
  <c r="F18" i="4"/>
  <c r="J14" i="4"/>
  <c r="I14" i="4"/>
  <c r="J13" i="4"/>
  <c r="I13" i="4"/>
  <c r="J12" i="4"/>
  <c r="I12" i="4"/>
  <c r="F30" i="4" l="1"/>
  <c r="F43" i="4"/>
  <c r="G43" i="4"/>
  <c r="D43" i="4"/>
  <c r="H15" i="6" l="1"/>
  <c r="G30" i="4" l="1"/>
  <c r="H18" i="4"/>
  <c r="G18" i="4"/>
  <c r="D18" i="4"/>
  <c r="D30" i="4"/>
  <c r="L18" i="4"/>
  <c r="M11" i="4" l="1"/>
  <c r="M12" i="4" s="1"/>
  <c r="M13" i="4" s="1"/>
  <c r="M14" i="4" s="1"/>
  <c r="M15" i="4" s="1"/>
  <c r="M18" i="4" s="1"/>
  <c r="L22" i="4" s="1"/>
  <c r="J1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Libanesa Feliz</author>
    <author>Mayelin Mendez</author>
  </authors>
  <commentList>
    <comment ref="G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<sst xmlns="http://schemas.openxmlformats.org/spreadsheetml/2006/main" count="410" uniqueCount="310">
  <si>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</si>
  <si>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</si>
  <si>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</si>
  <si>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</si>
  <si>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</si>
  <si>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</si>
  <si>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</si>
  <si>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</si>
  <si>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</si>
  <si>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</si>
  <si>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</si>
  <si>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</si>
  <si>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</si>
  <si>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theme="1"/>
        <rFont val="Calibri"/>
        <family val="2"/>
        <scheme val="minor"/>
      </rPr>
      <t>Nota</t>
    </r>
    <r>
      <rPr>
        <sz val="12"/>
        <color theme="1"/>
        <rFont val="Calibri"/>
        <family val="2"/>
        <scheme val="minor"/>
      </rPr>
      <t>. En el caso de las columnas D, E y F, solo aplican para llenado de los préstamos otogados por SENASA.</t>
    </r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</si>
  <si>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</si>
  <si>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</si>
  <si>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</si>
  <si>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</si>
  <si>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</si>
  <si>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</si>
  <si>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</si>
  <si>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</si>
  <si>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</si>
  <si>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</si>
  <si>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</si>
  <si>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</si>
  <si>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 xml:space="preserve">Comportamiento de Ingresos percibidos Segregados según Origen </t>
  </si>
  <si>
    <t>origen</t>
  </si>
  <si>
    <t>ARS</t>
  </si>
  <si>
    <t xml:space="preserve">No. De Documento de referencia </t>
  </si>
  <si>
    <t xml:space="preserve">valor de Transferencia o Cheque </t>
  </si>
  <si>
    <t xml:space="preserve">Venta de Servicio </t>
  </si>
  <si>
    <t>SALUD SEGURA</t>
  </si>
  <si>
    <t>APS</t>
  </si>
  <si>
    <t>SIMAG</t>
  </si>
  <si>
    <t>GMA</t>
  </si>
  <si>
    <t>YUNEN</t>
  </si>
  <si>
    <t>UNIVERSAL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</si>
  <si>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</si>
  <si>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</si>
  <si>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</si>
  <si>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</si>
  <si>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</si>
  <si>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</si>
  <si>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</si>
  <si>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</si>
  <si>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</si>
  <si>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FONDO REPONIBLE</t>
  </si>
  <si>
    <t>Odontologia (facturacion servicios no contemplado en Plan Basico)</t>
  </si>
  <si>
    <t>Odontología (subsidio SeNaSa)</t>
  </si>
  <si>
    <t xml:space="preserve">TOTALES </t>
  </si>
  <si>
    <t>Establecimientos:  ___________________________________________                 Mes:_________________</t>
  </si>
  <si>
    <t>Monto pagado</t>
  </si>
  <si>
    <t>Referencia Documento de pago (CK-T)</t>
  </si>
  <si>
    <t>Balance CxC</t>
  </si>
  <si>
    <t xml:space="preserve">    </t>
  </si>
  <si>
    <t xml:space="preserve">Preparado por: </t>
  </si>
  <si>
    <t xml:space="preserve">Revisado por: </t>
  </si>
  <si>
    <t>Monto total de cuentas por cobrar  al ____de ________ del ______  , Por ___________________________ 00/100(RD$)</t>
  </si>
  <si>
    <t>Dado a los ______ dias del mes de_________</t>
  </si>
  <si>
    <t>SENASA SUBSIDIADO</t>
  </si>
  <si>
    <t>SENASA CONTRIBUTIVO</t>
  </si>
  <si>
    <t>BALANCE INICIAL</t>
  </si>
  <si>
    <t>CANTIDAD DE FACTURAS</t>
  </si>
  <si>
    <t>MONTO AUDITADO</t>
  </si>
  <si>
    <t>SENASA CONTRIB.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</si>
  <si>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</si>
  <si>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</si>
  <si>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</si>
  <si>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</si>
  <si>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</si>
  <si>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</si>
  <si>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</si>
  <si>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</si>
  <si>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</si>
  <si>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</si>
  <si>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</si>
  <si>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</si>
  <si>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</si>
  <si>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</si>
  <si>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</si>
  <si>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</si>
  <si>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</si>
  <si>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</si>
  <si>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</si>
  <si>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</si>
  <si>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</si>
  <si>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</si>
  <si>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</si>
  <si>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</si>
  <si>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</si>
  <si>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</si>
  <si>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</si>
  <si>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</si>
  <si>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</si>
  <si>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 xml:space="preserve">SERVICIO NACIONAL DE SALUD </t>
  </si>
  <si>
    <t xml:space="preserve">DIRECCIÓN DE FISCALIZACIÓN Y CONTROL </t>
  </si>
  <si>
    <t>NÓMINA COMPENSACIÓN  SERVICIOS DE SEGURIDAD</t>
  </si>
  <si>
    <t>ESTABLECIMIENTO:___________________________________________________________________________</t>
  </si>
  <si>
    <t>MES :____________</t>
  </si>
  <si>
    <t>AÑO:__________</t>
  </si>
  <si>
    <t>SRS:_______</t>
  </si>
  <si>
    <t>FONDO:_________________</t>
  </si>
  <si>
    <t>CTA. OBJETAL:________________</t>
  </si>
  <si>
    <t>NO</t>
  </si>
  <si>
    <t xml:space="preserve">NOMBRES </t>
  </si>
  <si>
    <t xml:space="preserve">APELLIDOS </t>
  </si>
  <si>
    <t>CÉDULA</t>
  </si>
  <si>
    <t>CARGO</t>
  </si>
  <si>
    <t xml:space="preserve">FECHA DE INGRESO </t>
  </si>
  <si>
    <t>DERTAMENTO /ÁREA</t>
  </si>
  <si>
    <t xml:space="preserve">SUELDO MENSUAL </t>
  </si>
  <si>
    <t>MONTO MENSUAL DE COMPENSACIÓN</t>
  </si>
  <si>
    <t xml:space="preserve">NOTA: EL VALOR A CONTEMPLAR ES EL LA COMPENSACIÓN BRUTA (SIN INCENTIVOS O DESCUENTOS) </t>
  </si>
  <si>
    <t>ADMINISTRADORA</t>
  </si>
  <si>
    <t>DIRECTORA</t>
  </si>
  <si>
    <t xml:space="preserve">DIRECCION DE FISCALIZACION Y CONTROL </t>
  </si>
  <si>
    <t xml:space="preserve">NOMBRES PROVEEDOR  </t>
  </si>
  <si>
    <t xml:space="preserve">TOTAL GENERAL </t>
  </si>
  <si>
    <t>PREPARADO POR:</t>
  </si>
  <si>
    <t xml:space="preserve">APROBADO POR: </t>
  </si>
  <si>
    <t>Director General</t>
  </si>
  <si>
    <t>Otros Aportes</t>
  </si>
  <si>
    <t xml:space="preserve">Valor Facturado </t>
  </si>
  <si>
    <t>%</t>
  </si>
  <si>
    <t>FECHA DE CORTE AUDITORIA</t>
  </si>
  <si>
    <t>MONTO GLOSADO</t>
  </si>
  <si>
    <t>DATOS PREVIO AL PROCESO</t>
  </si>
  <si>
    <t>DATOS DURANTE EL PROCESO</t>
  </si>
  <si>
    <t>DATOS POSTERIOR AL PROCESO</t>
  </si>
  <si>
    <t>MONTO GENERAL DE FACTURACION</t>
  </si>
  <si>
    <t>FECHA DE AUDITORIA</t>
  </si>
  <si>
    <t xml:space="preserve">FECHA DE CORTE </t>
  </si>
  <si>
    <t>DESMONTE POSTERIOR AL PAGO</t>
  </si>
  <si>
    <t>MONTO PAGADO</t>
  </si>
  <si>
    <t>CANTIDAD DE EXPEDIENTES</t>
  </si>
  <si>
    <t>CANTIDAD EXPEDIENTES AUDITADAS</t>
  </si>
  <si>
    <t>RETENCIONES DE IMPUESTOS (DGII)</t>
  </si>
  <si>
    <t>APROVISIONAMIENTOS DE INCENTIVOS</t>
  </si>
  <si>
    <t>APROVISIONAMIENTO DE REGALIA PASCUAL</t>
  </si>
  <si>
    <t>Auxiliar Cuentas por Cobrar SeNaSa Subsidiado</t>
  </si>
  <si>
    <t>Auxiliar Cuentas por Cobrar Ars Privadas</t>
  </si>
  <si>
    <t>MONTO FACTURADO</t>
  </si>
  <si>
    <t>Auxiliar Cuentas por Cobrar Instituciones u Organismos</t>
  </si>
  <si>
    <t>RENACER</t>
  </si>
  <si>
    <t>ESTABLECIMIENTO:__HOSPITAL NUESTRA SEÑORA DE REGLA__</t>
  </si>
  <si>
    <t>Nombre del Establecimiento___HOSPITAL NUESTRA SEÑORA DE REGLA_</t>
  </si>
  <si>
    <t>ALEXIS FERNANDEZ</t>
  </si>
  <si>
    <t>MANTENIMEITO Y REPARACION EQUIPO</t>
  </si>
  <si>
    <t>U.M.M.Q</t>
  </si>
  <si>
    <t>BAUCOMER, SRL.</t>
  </si>
  <si>
    <t>COMPRA DE UMMQ</t>
  </si>
  <si>
    <t>BETTYBOB INVESTMENTS,SRL</t>
  </si>
  <si>
    <t>EQUIPO MEDICO</t>
  </si>
  <si>
    <t>BIO-MEDICA MG, SRL</t>
  </si>
  <si>
    <t>COMPRA DE REATIVOS</t>
  </si>
  <si>
    <t>UTILES M.M.QUIRURGICOS</t>
  </si>
  <si>
    <t>CYBER GRAPHYC SRL</t>
  </si>
  <si>
    <t>ARTE GRAFICO</t>
  </si>
  <si>
    <t>D' LOS SANTOS DENTAL, SRL</t>
  </si>
  <si>
    <t xml:space="preserve">D' SANTIA RESPOSTERIA </t>
  </si>
  <si>
    <t>COMPRA DE ALIMENTOS</t>
  </si>
  <si>
    <t>COMP. DE MEDICAMENTOS</t>
  </si>
  <si>
    <t>COMP. DE UMMQ</t>
  </si>
  <si>
    <t>GUIVAL MEDICAL</t>
  </si>
  <si>
    <t>HIRALDY DESIGNS</t>
  </si>
  <si>
    <t>COMP. UTILES ESCRITORIO</t>
  </si>
  <si>
    <t>LUINY FARMACEUTICA</t>
  </si>
  <si>
    <t>COMP. MEDICAMENTO</t>
  </si>
  <si>
    <t>NICMA-FARMACEUTICA</t>
  </si>
  <si>
    <t>COMP. MEDICAMENTOS</t>
  </si>
  <si>
    <t>OSAHNNA PHARMA</t>
  </si>
  <si>
    <t>ROMAWELL COMERCIAL, S.A.</t>
  </si>
  <si>
    <t>PROLABFAL S.R.L.</t>
  </si>
  <si>
    <t>WURTH</t>
  </si>
  <si>
    <t xml:space="preserve">COMP. HERRAMIENTAS </t>
  </si>
  <si>
    <t>ESTABLECIMIENTO:_______Hospital Nuestra Señora de Regla_______________</t>
  </si>
  <si>
    <t xml:space="preserve">Odontologia </t>
  </si>
  <si>
    <t>CONQUISER S.R.L.</t>
  </si>
  <si>
    <t xml:space="preserve">  </t>
  </si>
  <si>
    <t>Licdo. Smerlyn Quintin</t>
  </si>
  <si>
    <t xml:space="preserve">Aux. Depto. De Contbailidad </t>
  </si>
  <si>
    <t>Dr. Jose Lara</t>
  </si>
  <si>
    <t>CEDISANG</t>
  </si>
  <si>
    <t>CONCEPTO DE COMPRA</t>
  </si>
  <si>
    <t>FUENTE DE FINANCIAMIENTO</t>
  </si>
  <si>
    <t>Años ANTERIORES 2019 HACIA ATRÁS</t>
  </si>
  <si>
    <t>AL 31 DICIEMBRE 2020</t>
  </si>
  <si>
    <t>AL 31 DICIEMBRE 2021</t>
  </si>
  <si>
    <t>AL 31 DICIEMBRE 2022</t>
  </si>
  <si>
    <t>Al 31 DICIEMBRE 2023</t>
  </si>
  <si>
    <t>TOTAL ADEUDA</t>
  </si>
  <si>
    <t>VENTA SERVICIO</t>
  </si>
  <si>
    <t>FONDO OPERATIVO</t>
  </si>
  <si>
    <t xml:space="preserve">Licdo. Smerlyn Quintin </t>
  </si>
  <si>
    <t>Aux Dpto. Contabilidad</t>
  </si>
  <si>
    <t xml:space="preserve">Dr. Jose Lara </t>
  </si>
  <si>
    <t>Director</t>
  </si>
  <si>
    <t>Aux. dpto. Contabilidad</t>
  </si>
  <si>
    <t>Aux. Dpto. Contabilidad</t>
  </si>
  <si>
    <t xml:space="preserve">Licdo. Ramon Pinales </t>
  </si>
  <si>
    <t xml:space="preserve">Enc. De Recursos Humanos </t>
  </si>
  <si>
    <t>SRS:____I____</t>
  </si>
  <si>
    <t>INCENTIVO</t>
  </si>
  <si>
    <t>MARZO</t>
  </si>
  <si>
    <t>ABRIL</t>
  </si>
  <si>
    <t>MAYO</t>
  </si>
  <si>
    <t>AGOSTO</t>
  </si>
  <si>
    <t>003-0086494-9</t>
  </si>
  <si>
    <t xml:space="preserve">PIO </t>
  </si>
  <si>
    <t>ANULFO MARTÍNEZ</t>
  </si>
  <si>
    <t>SEGURIDAD</t>
  </si>
  <si>
    <t>PORTERO</t>
  </si>
  <si>
    <t>Contratado</t>
  </si>
  <si>
    <t>I</t>
  </si>
  <si>
    <t>HOSTELERIA</t>
  </si>
  <si>
    <t>II</t>
  </si>
  <si>
    <t>III</t>
  </si>
  <si>
    <t>ARCHIVO</t>
  </si>
  <si>
    <t>003-0010200-1</t>
  </si>
  <si>
    <t>RAMONA BEATRIZ</t>
  </si>
  <si>
    <t>SUAZO DE SANCHEZ</t>
  </si>
  <si>
    <t>ENC. DE HOSTELERIA</t>
  </si>
  <si>
    <t>003-0005089-5</t>
  </si>
  <si>
    <t>PABLO ANDRES</t>
  </si>
  <si>
    <t>RAMIREZ</t>
  </si>
  <si>
    <t>EMERGENCIA</t>
  </si>
  <si>
    <t>CAMILLERO</t>
  </si>
  <si>
    <t>032-0037703-8</t>
  </si>
  <si>
    <t>FANNY YANUAIRA</t>
  </si>
  <si>
    <t>ROSARIO</t>
  </si>
  <si>
    <t>ATENCION AL USUARIO</t>
  </si>
  <si>
    <t>AUXILIAR DE ATENCION AL USUARIO</t>
  </si>
  <si>
    <t>003-0082823-3</t>
  </si>
  <si>
    <t>SANTO ELADIO</t>
  </si>
  <si>
    <t>VIZCAINIO</t>
  </si>
  <si>
    <t>DIRECCION</t>
  </si>
  <si>
    <t>SUPERVISOR GENERAL</t>
  </si>
  <si>
    <t>003-0060330-5</t>
  </si>
  <si>
    <t xml:space="preserve">MARIA CRISTINA </t>
  </si>
  <si>
    <t>LARA RODRIGUEZ</t>
  </si>
  <si>
    <t>001-1331839-8</t>
  </si>
  <si>
    <t>CARLOS ALBERTO</t>
  </si>
  <si>
    <t>RODRIGUEZ QUEZADA</t>
  </si>
  <si>
    <t>FAMILIAR</t>
  </si>
  <si>
    <t xml:space="preserve">MEDICO </t>
  </si>
  <si>
    <t>LARA ECHAVERRIA</t>
  </si>
  <si>
    <t>402-0036306-3</t>
  </si>
  <si>
    <t>RUALQUIS  MAYERIN</t>
  </si>
  <si>
    <t>ADMINISTRACION</t>
  </si>
  <si>
    <t>AUX DE ADMINISTRACION</t>
  </si>
  <si>
    <t>003-0047600-9</t>
  </si>
  <si>
    <t>DIGNA EMERITA</t>
  </si>
  <si>
    <t>PIMENTEL PIMENTEL</t>
  </si>
  <si>
    <t>AUX  DE ATENCION  AL USUARIO</t>
  </si>
  <si>
    <t>023-0157107-7</t>
  </si>
  <si>
    <t>CHERRY BELLE</t>
  </si>
  <si>
    <t>BATISTA HODGE</t>
  </si>
  <si>
    <t>UCI</t>
  </si>
  <si>
    <t>EMERGENCIOLOGA</t>
  </si>
  <si>
    <t>003-0076245-7</t>
  </si>
  <si>
    <t xml:space="preserve">DIONNIS YUDELKA </t>
  </si>
  <si>
    <t>DE LA CRUZ PEGUERO</t>
  </si>
  <si>
    <t>AUDITORIA</t>
  </si>
  <si>
    <t>MEDICO AUDITORA</t>
  </si>
  <si>
    <t>ESTADO</t>
  </si>
  <si>
    <t>Cuenta Núm.</t>
  </si>
  <si>
    <t>Balance en libro</t>
  </si>
  <si>
    <t>Balance en Banco</t>
  </si>
  <si>
    <t>Balance Conciliado</t>
  </si>
  <si>
    <t>enero</t>
  </si>
  <si>
    <t>febrero</t>
  </si>
  <si>
    <t>Al 31 DICIEMBRE 2024</t>
  </si>
  <si>
    <t>Aportes provenientes de convenios Institucionales (UFHC)</t>
  </si>
  <si>
    <t xml:space="preserve"> </t>
  </si>
  <si>
    <t>JUNIO</t>
  </si>
  <si>
    <t>DRONENA S,A</t>
  </si>
  <si>
    <t>4524000000010</t>
  </si>
  <si>
    <t>Establecimientos:  ___Hospital Nuestra Señora de Rgela________                 Mes:___NOVIEMBRE____</t>
  </si>
  <si>
    <t>COMFASA</t>
  </si>
  <si>
    <t>U.M.M.Q. Y MEDICAMENTOS</t>
  </si>
  <si>
    <t>CRISTALIA</t>
  </si>
  <si>
    <t>MEDICAMENTOS</t>
  </si>
  <si>
    <t>FARMARCA</t>
  </si>
  <si>
    <t>GRALINF</t>
  </si>
  <si>
    <t>HEMOTEST, SRL.</t>
  </si>
  <si>
    <t>IMÁGENES MATERIAL RADIOLOG</t>
  </si>
  <si>
    <t>COMP. EQUIPO MEDICO</t>
  </si>
  <si>
    <t>MEDICAMENTOS COMERCIALES</t>
  </si>
  <si>
    <t>MUNDO PHARMA S.A.</t>
  </si>
  <si>
    <t>MEDEK PHARMA, S.A.</t>
  </si>
  <si>
    <t>RANSA COMERCIAL S.R.L.</t>
  </si>
  <si>
    <t>SERVIMER DOMINICANA</t>
  </si>
  <si>
    <t>TEXMED MEDICAL</t>
  </si>
  <si>
    <t>COMP. U.M.M.Q</t>
  </si>
  <si>
    <r>
      <t xml:space="preserve">Establecimiento:      _HOSPITAL NUESTRA SEÑORA DE REGLA__    Mes:    _ENERO_. Año:  </t>
    </r>
    <r>
      <rPr>
        <b/>
        <u/>
        <sz val="11"/>
        <color theme="1"/>
        <rFont val="Calibri"/>
        <family val="2"/>
        <scheme val="minor"/>
      </rPr>
      <t>2026</t>
    </r>
    <r>
      <rPr>
        <b/>
        <sz val="11"/>
        <color theme="1"/>
        <rFont val="Calibri"/>
        <family val="2"/>
        <scheme val="minor"/>
      </rPr>
      <t xml:space="preserve">             SRS: I</t>
    </r>
  </si>
  <si>
    <t>260128003240030488</t>
  </si>
  <si>
    <t>4524000000149</t>
  </si>
  <si>
    <t>4524000000063</t>
  </si>
  <si>
    <t>4524000000006</t>
  </si>
  <si>
    <t>4524000000052</t>
  </si>
  <si>
    <t>260128003240030494</t>
  </si>
  <si>
    <t>260128003240030497</t>
  </si>
  <si>
    <t>260128003240030491</t>
  </si>
  <si>
    <t>DETALLE OBLIGACIONES CONTRAÍDAS PENDIENTES AL  31/01/2026</t>
  </si>
  <si>
    <t>Correspondiente al mes de __ENERO___del año _____2025______</t>
  </si>
  <si>
    <t>Establecimientos:  ____Hospital Nuestra Señora de Rgela______                 Mes:___ENERO_</t>
  </si>
  <si>
    <t>Al 31 DICIEMBRE 2025</t>
  </si>
  <si>
    <t>COMPROMISO DE DEUDAS ENERO 2026</t>
  </si>
  <si>
    <r>
      <t>Bajo las funciones que nos asisten certificamos que el valor de los ingresos percibidos al  31__ de __01__  2026 correspondieron a un monto Ocho millones seiscientos ochenta y cuatro mil docientos noventa y dos pesos con 30/100-----</t>
    </r>
    <r>
      <rPr>
        <b/>
        <sz val="11"/>
        <color theme="1"/>
        <rFont val="Calibri"/>
        <family val="2"/>
        <scheme val="minor"/>
      </rPr>
      <t>RD$ 8,684,292.30---------)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</si>
</sst>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.00_-;\-* #,##0.00_-;_-* &quot;-&quot;??_-;_-@_-"/>
    <numFmt numFmtId="168" formatCode="_(* #,##0_);_(* \(#,##0\);_(* &quot;-&quot;??_);_(@_)"/>
    <numFmt numFmtId="169" formatCode="dd\/mm\/yyyy"/>
    <numFmt numFmtId="170" formatCode="#,##0.00_);\-#,##0.00"/>
    <numFmt numFmtId="171" formatCode="_([$$-1C0A]* #,##0.00_);_([$$-1C0A]* \(#,##0.00\);_([$$-1C0A]* &quot;-&quot;??_);_(@_)"/>
  </numFmts>
  <fonts count="3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 Light"/>
      <family val="1"/>
      <scheme val="maj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11"/>
      <color rgb="FF333333"/>
      <name val="Arial"/>
      <family val="2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275">
    <xf numFmtId="0" fontId="0" fillId="0" borderId="0" xfId="0"/>
    <xf numFmtId="0" fontId="7" fillId="2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3" borderId="11" xfId="0" applyFont="1" applyFill="1" applyBorder="1"/>
    <xf numFmtId="0" fontId="0" fillId="0" borderId="10" xfId="0" applyBorder="1"/>
    <xf numFmtId="0" fontId="0" fillId="0" borderId="8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/>
    <xf numFmtId="14" fontId="0" fillId="0" borderId="9" xfId="0" applyNumberFormat="1" applyBorder="1"/>
    <xf numFmtId="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5" fillId="0" borderId="14" xfId="0" applyFont="1" applyBorder="1"/>
    <xf numFmtId="0" fontId="0" fillId="0" borderId="15" xfId="0" applyBorder="1"/>
    <xf numFmtId="0" fontId="0" fillId="0" borderId="16" xfId="0" applyBorder="1"/>
    <xf numFmtId="164" fontId="0" fillId="0" borderId="14" xfId="2" applyFont="1" applyBorder="1"/>
    <xf numFmtId="0" fontId="0" fillId="0" borderId="17" xfId="0" applyBorder="1"/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9" xfId="0" applyFont="1" applyFill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1" fontId="0" fillId="0" borderId="12" xfId="0" applyNumberFormat="1" applyBorder="1"/>
    <xf numFmtId="164" fontId="0" fillId="0" borderId="23" xfId="2" applyFont="1" applyFill="1" applyBorder="1"/>
    <xf numFmtId="14" fontId="0" fillId="0" borderId="12" xfId="0" applyNumberFormat="1" applyBorder="1"/>
    <xf numFmtId="164" fontId="0" fillId="0" borderId="12" xfId="2" applyFont="1" applyBorder="1"/>
    <xf numFmtId="44" fontId="0" fillId="0" borderId="0" xfId="0" applyNumberFormat="1"/>
    <xf numFmtId="0" fontId="10" fillId="0" borderId="12" xfId="0" applyFont="1" applyBorder="1"/>
    <xf numFmtId="0" fontId="0" fillId="5" borderId="12" xfId="0" applyFill="1" applyBorder="1"/>
    <xf numFmtId="164" fontId="5" fillId="5" borderId="12" xfId="2" applyFont="1" applyFill="1" applyBorder="1"/>
    <xf numFmtId="164" fontId="12" fillId="6" borderId="12" xfId="2" applyFont="1" applyFill="1" applyBorder="1"/>
    <xf numFmtId="0" fontId="0" fillId="7" borderId="12" xfId="0" applyFill="1" applyBorder="1"/>
    <xf numFmtId="164" fontId="5" fillId="7" borderId="12" xfId="2" applyFont="1" applyFill="1" applyBorder="1"/>
    <xf numFmtId="0" fontId="5" fillId="7" borderId="0" xfId="0" applyFont="1" applyFill="1" applyAlignment="1">
      <alignment horizontal="center" vertical="center" wrapText="1"/>
    </xf>
    <xf numFmtId="0" fontId="0" fillId="7" borderId="0" xfId="0" applyFill="1"/>
    <xf numFmtId="43" fontId="5" fillId="7" borderId="0" xfId="0" applyNumberFormat="1" applyFont="1" applyFill="1"/>
    <xf numFmtId="0" fontId="0" fillId="0" borderId="0" xfId="0" applyAlignment="1">
      <alignment horizontal="left"/>
    </xf>
    <xf numFmtId="164" fontId="0" fillId="0" borderId="12" xfId="2" applyFont="1" applyFill="1" applyBorder="1"/>
    <xf numFmtId="0" fontId="0" fillId="0" borderId="22" xfId="0" applyBorder="1" applyAlignment="1">
      <alignment vertical="center" wrapText="1"/>
    </xf>
    <xf numFmtId="0" fontId="5" fillId="0" borderId="12" xfId="0" applyFont="1" applyBorder="1"/>
    <xf numFmtId="0" fontId="0" fillId="0" borderId="12" xfId="0" applyBorder="1" applyAlignment="1">
      <alignment wrapText="1"/>
    </xf>
    <xf numFmtId="0" fontId="5" fillId="4" borderId="30" xfId="0" applyFont="1" applyFill="1" applyBorder="1" applyAlignment="1">
      <alignment horizontal="center" vertical="center"/>
    </xf>
    <xf numFmtId="43" fontId="0" fillId="6" borderId="12" xfId="5" applyFont="1" applyFill="1" applyBorder="1"/>
    <xf numFmtId="43" fontId="0" fillId="0" borderId="22" xfId="5" applyFont="1" applyBorder="1"/>
    <xf numFmtId="43" fontId="0" fillId="0" borderId="12" xfId="0" applyNumberFormat="1" applyBorder="1"/>
    <xf numFmtId="14" fontId="0" fillId="0" borderId="25" xfId="0" applyNumberFormat="1" applyBorder="1"/>
    <xf numFmtId="43" fontId="0" fillId="0" borderId="12" xfId="5" applyFont="1" applyBorder="1"/>
    <xf numFmtId="14" fontId="0" fillId="0" borderId="25" xfId="0" applyNumberFormat="1" applyBorder="1" applyAlignment="1">
      <alignment horizontal="right"/>
    </xf>
    <xf numFmtId="43" fontId="0" fillId="6" borderId="12" xfId="1" applyFont="1" applyFill="1" applyBorder="1"/>
    <xf numFmtId="0" fontId="0" fillId="0" borderId="0" xfId="0" applyAlignment="1">
      <alignment horizontal="left" wrapText="1"/>
    </xf>
    <xf numFmtId="14" fontId="0" fillId="0" borderId="31" xfId="0" applyNumberFormat="1" applyBorder="1"/>
    <xf numFmtId="0" fontId="5" fillId="0" borderId="0" xfId="0" applyFont="1" applyAlignment="1">
      <alignment horizont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0" borderId="29" xfId="0" applyFont="1" applyBorder="1"/>
    <xf numFmtId="0" fontId="5" fillId="0" borderId="1" xfId="0" applyFont="1" applyBorder="1"/>
    <xf numFmtId="43" fontId="0" fillId="6" borderId="22" xfId="5" applyFont="1" applyFill="1" applyBorder="1"/>
    <xf numFmtId="168" fontId="0" fillId="0" borderId="12" xfId="1" applyNumberFormat="1" applyFont="1" applyBorder="1"/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43" fontId="5" fillId="0" borderId="17" xfId="0" applyNumberFormat="1" applyFont="1" applyBorder="1"/>
    <xf numFmtId="43" fontId="5" fillId="0" borderId="16" xfId="1" applyFont="1" applyBorder="1"/>
    <xf numFmtId="0" fontId="5" fillId="0" borderId="0" xfId="0" applyFont="1" applyAlignment="1">
      <alignment vertical="center" wrapText="1"/>
    </xf>
    <xf numFmtId="43" fontId="5" fillId="0" borderId="0" xfId="0" applyNumberFormat="1" applyFont="1"/>
    <xf numFmtId="43" fontId="5" fillId="0" borderId="0" xfId="1" applyFont="1" applyBorder="1"/>
    <xf numFmtId="0" fontId="0" fillId="0" borderId="1" xfId="0" applyBorder="1"/>
    <xf numFmtId="168" fontId="0" fillId="6" borderId="1" xfId="5" applyNumberFormat="1" applyFont="1" applyFill="1" applyBorder="1"/>
    <xf numFmtId="0" fontId="5" fillId="6" borderId="29" xfId="0" applyFont="1" applyFill="1" applyBorder="1"/>
    <xf numFmtId="0" fontId="5" fillId="6" borderId="1" xfId="0" applyFont="1" applyFill="1" applyBorder="1"/>
    <xf numFmtId="0" fontId="5" fillId="6" borderId="8" xfId="0" applyFont="1" applyFill="1" applyBorder="1" applyAlignment="1">
      <alignment vertical="center" wrapText="1"/>
    </xf>
    <xf numFmtId="43" fontId="0" fillId="6" borderId="12" xfId="0" applyNumberFormat="1" applyFill="1" applyBorder="1"/>
    <xf numFmtId="1" fontId="0" fillId="6" borderId="12" xfId="0" applyNumberFormat="1" applyFill="1" applyBorder="1" applyAlignment="1">
      <alignment horizontal="center"/>
    </xf>
    <xf numFmtId="43" fontId="0" fillId="6" borderId="9" xfId="0" applyNumberFormat="1" applyFill="1" applyBorder="1"/>
    <xf numFmtId="0" fontId="5" fillId="6" borderId="15" xfId="0" applyFont="1" applyFill="1" applyBorder="1" applyAlignment="1">
      <alignment vertical="center" wrapText="1"/>
    </xf>
    <xf numFmtId="0" fontId="0" fillId="6" borderId="17" xfId="0" applyFill="1" applyBorder="1"/>
    <xf numFmtId="43" fontId="5" fillId="6" borderId="17" xfId="0" applyNumberFormat="1" applyFont="1" applyFill="1" applyBorder="1"/>
    <xf numFmtId="43" fontId="5" fillId="6" borderId="16" xfId="1" applyFont="1" applyFill="1" applyBorder="1"/>
    <xf numFmtId="0" fontId="0" fillId="6" borderId="22" xfId="5" applyNumberFormat="1" applyFont="1" applyFill="1" applyBorder="1" applyAlignment="1">
      <alignment horizontal="center"/>
    </xf>
    <xf numFmtId="0" fontId="0" fillId="6" borderId="12" xfId="1" applyNumberFormat="1" applyFont="1" applyFill="1" applyBorder="1" applyAlignment="1">
      <alignment horizontal="center"/>
    </xf>
    <xf numFmtId="0" fontId="11" fillId="0" borderId="0" xfId="6" applyFont="1" applyAlignment="1">
      <alignment vertical="center"/>
    </xf>
    <xf numFmtId="0" fontId="11" fillId="0" borderId="0" xfId="6" applyFont="1"/>
    <xf numFmtId="0" fontId="11" fillId="7" borderId="12" xfId="6" applyFont="1" applyFill="1" applyBorder="1" applyAlignment="1">
      <alignment horizontal="center" vertical="center"/>
    </xf>
    <xf numFmtId="4" fontId="11" fillId="7" borderId="12" xfId="6" applyNumberFormat="1" applyFont="1" applyFill="1" applyBorder="1" applyAlignment="1">
      <alignment horizontal="right" vertical="center"/>
    </xf>
    <xf numFmtId="2" fontId="11" fillId="7" borderId="12" xfId="6" applyNumberFormat="1" applyFont="1" applyFill="1" applyBorder="1" applyAlignment="1">
      <alignment horizontal="right" vertical="center"/>
    </xf>
    <xf numFmtId="4" fontId="11" fillId="7" borderId="12" xfId="6" applyNumberFormat="1" applyFont="1" applyFill="1" applyBorder="1" applyAlignment="1">
      <alignment horizontal="center" vertical="center"/>
    </xf>
    <xf numFmtId="2" fontId="11" fillId="7" borderId="12" xfId="6" applyNumberFormat="1" applyFont="1" applyFill="1" applyBorder="1" applyAlignment="1">
      <alignment horizontal="center" vertical="center"/>
    </xf>
    <xf numFmtId="3" fontId="11" fillId="7" borderId="12" xfId="6" applyNumberFormat="1" applyFont="1" applyFill="1" applyBorder="1" applyAlignment="1">
      <alignment horizontal="center" vertical="center"/>
    </xf>
    <xf numFmtId="4" fontId="17" fillId="7" borderId="12" xfId="6" applyNumberFormat="1" applyFont="1" applyFill="1" applyBorder="1" applyAlignment="1">
      <alignment horizontal="right" vertical="center"/>
    </xf>
    <xf numFmtId="2" fontId="17" fillId="7" borderId="12" xfId="6" applyNumberFormat="1" applyFont="1" applyFill="1" applyBorder="1" applyAlignment="1">
      <alignment horizontal="right" vertical="center"/>
    </xf>
    <xf numFmtId="3" fontId="17" fillId="7" borderId="12" xfId="6" applyNumberFormat="1" applyFont="1" applyFill="1" applyBorder="1" applyAlignment="1">
      <alignment horizontal="center" vertical="center"/>
    </xf>
    <xf numFmtId="0" fontId="17" fillId="10" borderId="12" xfId="6" applyFont="1" applyFill="1" applyBorder="1" applyAlignment="1">
      <alignment vertical="center" wrapText="1"/>
    </xf>
    <xf numFmtId="4" fontId="17" fillId="10" borderId="12" xfId="6" applyNumberFormat="1" applyFont="1" applyFill="1" applyBorder="1" applyAlignment="1">
      <alignment horizontal="right" vertical="center"/>
    </xf>
    <xf numFmtId="4" fontId="11" fillId="0" borderId="0" xfId="6" applyNumberFormat="1" applyFont="1"/>
    <xf numFmtId="0" fontId="14" fillId="0" borderId="0" xfId="6"/>
    <xf numFmtId="0" fontId="14" fillId="0" borderId="0" xfId="6" applyAlignment="1">
      <alignment wrapText="1"/>
    </xf>
    <xf numFmtId="0" fontId="5" fillId="4" borderId="12" xfId="6" applyFont="1" applyFill="1" applyBorder="1" applyAlignment="1">
      <alignment wrapText="1"/>
    </xf>
    <xf numFmtId="0" fontId="14" fillId="0" borderId="12" xfId="6" applyBorder="1"/>
    <xf numFmtId="43" fontId="0" fillId="0" borderId="12" xfId="7" applyFont="1" applyBorder="1" applyAlignment="1">
      <alignment wrapText="1"/>
    </xf>
    <xf numFmtId="0" fontId="5" fillId="0" borderId="18" xfId="6" applyFont="1" applyBorder="1" applyAlignment="1">
      <alignment horizontal="center"/>
    </xf>
    <xf numFmtId="0" fontId="5" fillId="0" borderId="0" xfId="6" applyFont="1"/>
    <xf numFmtId="0" fontId="5" fillId="0" borderId="0" xfId="6" applyFont="1" applyAlignment="1">
      <alignment horizontal="center"/>
    </xf>
    <xf numFmtId="0" fontId="20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/>
    <xf numFmtId="0" fontId="2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 wrapText="1"/>
    </xf>
    <xf numFmtId="9" fontId="0" fillId="6" borderId="22" xfId="9" applyFont="1" applyFill="1" applyBorder="1" applyAlignment="1">
      <alignment horizontal="center"/>
    </xf>
    <xf numFmtId="14" fontId="0" fillId="6" borderId="22" xfId="5" applyNumberFormat="1" applyFont="1" applyFill="1" applyBorder="1" applyAlignment="1">
      <alignment horizontal="center"/>
    </xf>
    <xf numFmtId="14" fontId="0" fillId="6" borderId="12" xfId="0" applyNumberFormat="1" applyFill="1" applyBorder="1" applyAlignment="1">
      <alignment horizontal="center"/>
    </xf>
    <xf numFmtId="0" fontId="5" fillId="6" borderId="17" xfId="0" applyFont="1" applyFill="1" applyBorder="1"/>
    <xf numFmtId="0" fontId="5" fillId="0" borderId="8" xfId="0" applyFont="1" applyBorder="1" applyAlignment="1">
      <alignment horizontal="left" vertical="center" wrapText="1"/>
    </xf>
    <xf numFmtId="164" fontId="0" fillId="0" borderId="10" xfId="2" applyFont="1" applyBorder="1"/>
    <xf numFmtId="164" fontId="5" fillId="0" borderId="14" xfId="2" applyFont="1" applyBorder="1"/>
    <xf numFmtId="0" fontId="22" fillId="6" borderId="12" xfId="0" applyFont="1" applyFill="1" applyBorder="1" applyAlignment="1">
      <alignment horizontal="center" vertical="center" wrapText="1"/>
    </xf>
    <xf numFmtId="14" fontId="22" fillId="6" borderId="12" xfId="0" applyNumberFormat="1" applyFont="1" applyFill="1" applyBorder="1" applyAlignment="1">
      <alignment horizontal="center" vertical="center" wrapText="1"/>
    </xf>
    <xf numFmtId="0" fontId="22" fillId="6" borderId="12" xfId="0" applyFont="1" applyFill="1" applyBorder="1" applyAlignment="1">
      <alignment vertical="center" wrapText="1"/>
    </xf>
    <xf numFmtId="0" fontId="17" fillId="7" borderId="12" xfId="6" applyFont="1" applyFill="1" applyBorder="1" applyAlignment="1">
      <alignment horizontal="center" vertical="center" wrapText="1"/>
    </xf>
    <xf numFmtId="0" fontId="17" fillId="0" borderId="0" xfId="6" applyFont="1" applyAlignment="1">
      <alignment horizontal="center" vertical="center"/>
    </xf>
    <xf numFmtId="0" fontId="17" fillId="8" borderId="12" xfId="6" applyFont="1" applyFill="1" applyBorder="1" applyAlignment="1">
      <alignment horizontal="center" vertical="center"/>
    </xf>
    <xf numFmtId="0" fontId="17" fillId="7" borderId="12" xfId="6" applyFont="1" applyFill="1" applyBorder="1" applyAlignment="1">
      <alignment horizontal="center" vertical="center"/>
    </xf>
    <xf numFmtId="0" fontId="11" fillId="6" borderId="25" xfId="0" applyFont="1" applyFill="1" applyBorder="1" applyAlignment="1">
      <alignment horizontal="left"/>
    </xf>
    <xf numFmtId="0" fontId="11" fillId="6" borderId="12" xfId="0" applyFont="1" applyFill="1" applyBorder="1" applyAlignment="1">
      <alignment horizontal="left"/>
    </xf>
    <xf numFmtId="164" fontId="0" fillId="0" borderId="0" xfId="2" applyFont="1"/>
    <xf numFmtId="164" fontId="11" fillId="6" borderId="12" xfId="0" applyNumberFormat="1" applyFont="1" applyFill="1" applyBorder="1"/>
    <xf numFmtId="14" fontId="0" fillId="0" borderId="8" xfId="0" applyNumberFormat="1" applyBorder="1" applyAlignment="1">
      <alignment wrapText="1"/>
    </xf>
    <xf numFmtId="0" fontId="23" fillId="6" borderId="12" xfId="0" applyFont="1" applyFill="1" applyBorder="1" applyAlignment="1">
      <alignment horizontal="left" vertical="center"/>
    </xf>
    <xf numFmtId="164" fontId="0" fillId="0" borderId="0" xfId="0" applyNumberFormat="1"/>
    <xf numFmtId="0" fontId="0" fillId="6" borderId="12" xfId="5" applyNumberFormat="1" applyFont="1" applyFill="1" applyBorder="1" applyAlignment="1">
      <alignment horizontal="center"/>
    </xf>
    <xf numFmtId="43" fontId="0" fillId="0" borderId="0" xfId="0" applyNumberFormat="1"/>
    <xf numFmtId="0" fontId="23" fillId="6" borderId="12" xfId="0" applyFont="1" applyFill="1" applyBorder="1" applyAlignment="1">
      <alignment horizontal="left"/>
    </xf>
    <xf numFmtId="0" fontId="23" fillId="6" borderId="11" xfId="0" applyFont="1" applyFill="1" applyBorder="1" applyAlignment="1">
      <alignment horizontal="left"/>
    </xf>
    <xf numFmtId="0" fontId="23" fillId="6" borderId="12" xfId="0" applyFont="1" applyFill="1" applyBorder="1" applyAlignment="1">
      <alignment horizontal="left" vertical="center" wrapText="1"/>
    </xf>
    <xf numFmtId="2" fontId="24" fillId="0" borderId="12" xfId="0" applyNumberFormat="1" applyFont="1" applyBorder="1" applyAlignment="1">
      <alignment horizontal="left"/>
    </xf>
    <xf numFmtId="169" fontId="24" fillId="0" borderId="12" xfId="0" applyNumberFormat="1" applyFont="1" applyBorder="1" applyAlignment="1">
      <alignment horizontal="right"/>
    </xf>
    <xf numFmtId="167" fontId="0" fillId="0" borderId="0" xfId="0" applyNumberFormat="1"/>
    <xf numFmtId="168" fontId="0" fillId="13" borderId="0" xfId="0" applyNumberFormat="1" applyFill="1"/>
    <xf numFmtId="0" fontId="0" fillId="13" borderId="0" xfId="0" applyFill="1"/>
    <xf numFmtId="0" fontId="11" fillId="6" borderId="22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 vertical="center" wrapText="1"/>
    </xf>
    <xf numFmtId="12" fontId="0" fillId="0" borderId="12" xfId="0" applyNumberFormat="1" applyBorder="1"/>
    <xf numFmtId="0" fontId="5" fillId="4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26" fillId="0" borderId="12" xfId="11" applyFont="1" applyBorder="1" applyAlignment="1">
      <alignment vertical="center"/>
    </xf>
    <xf numFmtId="0" fontId="27" fillId="0" borderId="12" xfId="12" applyFont="1" applyBorder="1" applyAlignment="1">
      <alignment horizontal="left" vertical="center"/>
    </xf>
    <xf numFmtId="43" fontId="0" fillId="0" borderId="12" xfId="1" applyFont="1" applyFill="1" applyBorder="1" applyAlignment="1"/>
    <xf numFmtId="0" fontId="26" fillId="0" borderId="12" xfId="13" applyFont="1" applyBorder="1" applyAlignment="1">
      <alignment vertical="center"/>
    </xf>
    <xf numFmtId="170" fontId="27" fillId="0" borderId="12" xfId="12" applyNumberFormat="1" applyFont="1" applyBorder="1" applyAlignment="1">
      <alignment horizontal="left" vertical="center"/>
    </xf>
    <xf numFmtId="0" fontId="27" fillId="0" borderId="12" xfId="12" applyFont="1" applyBorder="1" applyAlignment="1">
      <alignment vertical="center"/>
    </xf>
    <xf numFmtId="0" fontId="26" fillId="0" borderId="12" xfId="14" applyFont="1" applyBorder="1" applyAlignment="1">
      <alignment vertical="center"/>
    </xf>
    <xf numFmtId="0" fontId="26" fillId="0" borderId="12" xfId="15" applyFont="1" applyBorder="1" applyAlignment="1">
      <alignment vertical="center"/>
    </xf>
    <xf numFmtId="0" fontId="27" fillId="0" borderId="11" xfId="12" applyFont="1" applyBorder="1" applyAlignment="1">
      <alignment horizontal="left" vertical="center"/>
    </xf>
    <xf numFmtId="0" fontId="0" fillId="0" borderId="33" xfId="0" applyBorder="1"/>
    <xf numFmtId="43" fontId="5" fillId="11" borderId="33" xfId="0" applyNumberFormat="1" applyFont="1" applyFill="1" applyBorder="1"/>
    <xf numFmtId="43" fontId="5" fillId="11" borderId="12" xfId="0" applyNumberFormat="1" applyFont="1" applyFill="1" applyBorder="1"/>
    <xf numFmtId="0" fontId="23" fillId="6" borderId="22" xfId="0" applyFont="1" applyFill="1" applyBorder="1" applyAlignment="1">
      <alignment horizontal="left"/>
    </xf>
    <xf numFmtId="14" fontId="23" fillId="6" borderId="12" xfId="0" applyNumberFormat="1" applyFont="1" applyFill="1" applyBorder="1"/>
    <xf numFmtId="14" fontId="23" fillId="6" borderId="22" xfId="0" applyNumberFormat="1" applyFont="1" applyFill="1" applyBorder="1"/>
    <xf numFmtId="0" fontId="11" fillId="6" borderId="12" xfId="6" applyFont="1" applyFill="1" applyBorder="1" applyAlignment="1">
      <alignment vertical="center" wrapText="1"/>
    </xf>
    <xf numFmtId="4" fontId="11" fillId="6" borderId="12" xfId="6" applyNumberFormat="1" applyFont="1" applyFill="1" applyBorder="1" applyAlignment="1">
      <alignment horizontal="right" vertical="center"/>
    </xf>
    <xf numFmtId="0" fontId="11" fillId="6" borderId="12" xfId="6" applyFont="1" applyFill="1" applyBorder="1" applyAlignment="1">
      <alignment horizontal="center" vertical="center" wrapText="1"/>
    </xf>
    <xf numFmtId="43" fontId="0" fillId="6" borderId="22" xfId="1" applyFont="1" applyFill="1" applyBorder="1"/>
    <xf numFmtId="0" fontId="28" fillId="6" borderId="12" xfId="0" applyFont="1" applyFill="1" applyBorder="1" applyAlignment="1">
      <alignment horizontal="left" vertical="center"/>
    </xf>
    <xf numFmtId="14" fontId="0" fillId="6" borderId="25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2" applyFont="1" applyBorder="1"/>
    <xf numFmtId="0" fontId="3" fillId="6" borderId="12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left"/>
    </xf>
    <xf numFmtId="0" fontId="29" fillId="14" borderId="12" xfId="0" applyFont="1" applyFill="1" applyBorder="1" applyAlignment="1">
      <alignment horizontal="center"/>
    </xf>
    <xf numFmtId="0" fontId="29" fillId="14" borderId="25" xfId="0" applyFont="1" applyFill="1" applyBorder="1"/>
    <xf numFmtId="0" fontId="29" fillId="0" borderId="0" xfId="0" applyFont="1"/>
    <xf numFmtId="0" fontId="5" fillId="0" borderId="12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4" fontId="30" fillId="0" borderId="12" xfId="0" applyNumberFormat="1" applyFont="1" applyBorder="1"/>
    <xf numFmtId="4" fontId="30" fillId="0" borderId="12" xfId="0" applyNumberFormat="1" applyFon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2" fillId="6" borderId="11" xfId="0" applyFont="1" applyFill="1" applyBorder="1" applyAlignment="1">
      <alignment horizontal="left"/>
    </xf>
    <xf numFmtId="0" fontId="31" fillId="6" borderId="12" xfId="0" applyFont="1" applyFill="1" applyBorder="1" applyAlignment="1">
      <alignment horizontal="left"/>
    </xf>
    <xf numFmtId="14" fontId="2" fillId="6" borderId="12" xfId="0" applyNumberFormat="1" applyFont="1" applyFill="1" applyBorder="1"/>
    <xf numFmtId="14" fontId="31" fillId="6" borderId="12" xfId="0" applyNumberFormat="1" applyFont="1" applyFill="1" applyBorder="1"/>
    <xf numFmtId="0" fontId="32" fillId="4" borderId="12" xfId="0" applyFont="1" applyFill="1" applyBorder="1" applyAlignment="1">
      <alignment horizontal="center" vertical="center" wrapText="1"/>
    </xf>
    <xf numFmtId="17" fontId="32" fillId="13" borderId="12" xfId="0" applyNumberFormat="1" applyFont="1" applyFill="1" applyBorder="1" applyAlignment="1">
      <alignment horizontal="center" vertical="center" wrapText="1"/>
    </xf>
    <xf numFmtId="14" fontId="0" fillId="6" borderId="25" xfId="0" applyNumberFormat="1" applyFill="1" applyBorder="1" applyAlignment="1">
      <alignment horizontal="center"/>
    </xf>
    <xf numFmtId="43" fontId="0" fillId="6" borderId="12" xfId="1" applyFont="1" applyFill="1" applyBorder="1" applyAlignment="1"/>
    <xf numFmtId="14" fontId="0" fillId="0" borderId="12" xfId="0" applyNumberFormat="1" applyBorder="1" applyAlignment="1">
      <alignment horizontal="center" vertical="center"/>
    </xf>
    <xf numFmtId="171" fontId="0" fillId="0" borderId="0" xfId="0" applyNumberFormat="1"/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0" borderId="19" xfId="0" applyFont="1" applyBorder="1" applyAlignment="1">
      <alignment horizontal="left"/>
    </xf>
    <xf numFmtId="0" fontId="5" fillId="5" borderId="12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/>
    </xf>
    <xf numFmtId="0" fontId="5" fillId="5" borderId="26" xfId="0" applyFont="1" applyFill="1" applyBorder="1" applyAlignment="1">
      <alignment horizontal="center"/>
    </xf>
    <xf numFmtId="0" fontId="5" fillId="5" borderId="27" xfId="0" applyFont="1" applyFill="1" applyBorder="1" applyAlignment="1">
      <alignment horizontal="center"/>
    </xf>
    <xf numFmtId="0" fontId="5" fillId="5" borderId="28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3" fontId="5" fillId="6" borderId="27" xfId="1" applyFont="1" applyFill="1" applyBorder="1" applyAlignment="1">
      <alignment horizontal="center"/>
    </xf>
    <xf numFmtId="43" fontId="5" fillId="6" borderId="28" xfId="1" applyFont="1" applyFill="1" applyBorder="1" applyAlignment="1">
      <alignment horizontal="center"/>
    </xf>
    <xf numFmtId="43" fontId="5" fillId="0" borderId="27" xfId="1" applyFont="1" applyBorder="1" applyAlignment="1">
      <alignment horizontal="center"/>
    </xf>
    <xf numFmtId="43" fontId="5" fillId="0" borderId="28" xfId="1" applyFont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12" borderId="27" xfId="0" applyFont="1" applyFill="1" applyBorder="1" applyAlignment="1">
      <alignment horizontal="center" vertical="center" wrapText="1"/>
    </xf>
    <xf numFmtId="0" fontId="5" fillId="12" borderId="2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/>
    </xf>
    <xf numFmtId="0" fontId="15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0" fontId="17" fillId="7" borderId="12" xfId="6" applyFont="1" applyFill="1" applyBorder="1" applyAlignment="1">
      <alignment horizontal="center" vertical="center" wrapText="1"/>
    </xf>
    <xf numFmtId="0" fontId="17" fillId="8" borderId="12" xfId="6" applyFont="1" applyFill="1" applyBorder="1" applyAlignment="1">
      <alignment horizontal="center" vertical="center"/>
    </xf>
    <xf numFmtId="0" fontId="17" fillId="8" borderId="22" xfId="6" applyFont="1" applyFill="1" applyBorder="1" applyAlignment="1">
      <alignment horizontal="center" vertical="center"/>
    </xf>
    <xf numFmtId="0" fontId="17" fillId="8" borderId="23" xfId="6" applyFont="1" applyFill="1" applyBorder="1" applyAlignment="1">
      <alignment horizontal="center" vertical="center"/>
    </xf>
    <xf numFmtId="0" fontId="17" fillId="8" borderId="24" xfId="6" applyFont="1" applyFill="1" applyBorder="1" applyAlignment="1">
      <alignment horizontal="center" vertical="center"/>
    </xf>
    <xf numFmtId="0" fontId="17" fillId="9" borderId="22" xfId="6" applyFont="1" applyFill="1" applyBorder="1" applyAlignment="1">
      <alignment horizontal="center" vertical="center" wrapText="1"/>
    </xf>
    <xf numFmtId="0" fontId="17" fillId="9" borderId="23" xfId="6" applyFont="1" applyFill="1" applyBorder="1" applyAlignment="1">
      <alignment horizontal="center" vertical="center" wrapText="1"/>
    </xf>
    <xf numFmtId="0" fontId="17" fillId="9" borderId="24" xfId="6" applyFont="1" applyFill="1" applyBorder="1" applyAlignment="1">
      <alignment horizontal="center" vertical="center" wrapText="1"/>
    </xf>
    <xf numFmtId="0" fontId="17" fillId="8" borderId="12" xfId="6" applyFont="1" applyFill="1" applyBorder="1" applyAlignment="1">
      <alignment horizontal="center" vertical="center" wrapText="1"/>
    </xf>
    <xf numFmtId="0" fontId="17" fillId="7" borderId="12" xfId="6" applyFont="1" applyFill="1" applyBorder="1" applyAlignment="1">
      <alignment horizontal="center" vertical="center"/>
    </xf>
    <xf numFmtId="0" fontId="11" fillId="0" borderId="0" xfId="6" applyFont="1" applyAlignment="1">
      <alignment horizontal="center"/>
    </xf>
    <xf numFmtId="0" fontId="14" fillId="0" borderId="12" xfId="6" applyBorder="1" applyAlignment="1">
      <alignment horizontal="right"/>
    </xf>
    <xf numFmtId="0" fontId="5" fillId="0" borderId="0" xfId="6" applyFont="1" applyAlignment="1">
      <alignment horizontal="center"/>
    </xf>
    <xf numFmtId="0" fontId="14" fillId="0" borderId="0" xfId="6" applyAlignment="1">
      <alignment horizontal="center"/>
    </xf>
    <xf numFmtId="0" fontId="14" fillId="0" borderId="0" xfId="6" applyAlignment="1">
      <alignment horizontal="left"/>
    </xf>
    <xf numFmtId="0" fontId="14" fillId="0" borderId="18" xfId="6" applyBorder="1" applyAlignment="1">
      <alignment horizontal="left"/>
    </xf>
    <xf numFmtId="0" fontId="0" fillId="0" borderId="0" xfId="0" applyAlignment="1">
      <alignment horizontal="center" wrapText="1"/>
    </xf>
    <xf numFmtId="0" fontId="5" fillId="11" borderId="25" xfId="0" applyFont="1" applyFill="1" applyBorder="1" applyAlignment="1">
      <alignment horizontal="center"/>
    </xf>
    <xf numFmtId="0" fontId="5" fillId="11" borderId="33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7">
    <cellStyle name="Euro" xfId="10" xr:uid="{00000000-0005-0000-0000-000000000000}"/>
    <cellStyle name="Millares" xfId="1" builtinId="3"/>
    <cellStyle name="Millares 2" xfId="5" xr:uid="{00000000-0005-0000-0000-000002000000}"/>
    <cellStyle name="Millares 2 2" xfId="8" xr:uid="{00000000-0005-0000-0000-000003000000}"/>
    <cellStyle name="Millares 3" xfId="7" xr:uid="{00000000-0005-0000-0000-000004000000}"/>
    <cellStyle name="Millares 9" xfId="4" xr:uid="{00000000-0005-0000-0000-000005000000}"/>
    <cellStyle name="Moneda" xfId="2" builtinId="4"/>
    <cellStyle name="Normal" xfId="0" builtinId="0"/>
    <cellStyle name="Normal 10" xfId="13" xr:uid="{00000000-0005-0000-0000-000008000000}"/>
    <cellStyle name="Normal 11" xfId="14" xr:uid="{00000000-0005-0000-0000-000009000000}"/>
    <cellStyle name="Normal 12 3" xfId="16" xr:uid="{00000000-0005-0000-0000-00000A000000}"/>
    <cellStyle name="Normal 17" xfId="11" xr:uid="{00000000-0005-0000-0000-00000B000000}"/>
    <cellStyle name="Normal 2" xfId="6" xr:uid="{00000000-0005-0000-0000-00000C000000}"/>
    <cellStyle name="Normal 2 2" xfId="3" xr:uid="{00000000-0005-0000-0000-00000D000000}"/>
    <cellStyle name="Normal 2 4" xfId="12" xr:uid="{00000000-0005-0000-0000-00000E000000}"/>
    <cellStyle name="Normal 9" xfId="15" xr:uid="{00000000-0005-0000-0000-00000F000000}"/>
    <cellStyle name="Porcentaje" xfId="9" builtinId="5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zoomScaleNormal="100" workbookViewId="0">
      <selection activeCell="E17" sqref="E17"/>
    </sheetView>
  </sheetViews>
  <sheetFormatPr baseColWidth="10" defaultRowHeight="15" x14ac:dyDescent="0.25"/>
  <cols>
    <col min="1" max="1" width="5.42578125" customWidth="1"/>
    <col min="2" max="2" width="61.42578125" customWidth="1"/>
    <col min="5" max="5" width="17.85546875" customWidth="1"/>
    <col min="6" max="6" width="23.28515625" customWidth="1"/>
    <col min="7" max="7" width="15.42578125" customWidth="1"/>
    <col min="8" max="8" width="16.85546875" customWidth="1"/>
    <col min="9" max="9" width="17.28515625" customWidth="1"/>
    <col min="10" max="10" width="18.42578125" customWidth="1"/>
    <col min="11" max="11" width="15" bestFit="1" customWidth="1"/>
  </cols>
  <sheetData>
    <row r="4" spans="2:8" ht="18.75" x14ac:dyDescent="0.3">
      <c r="B4" s="212" t="s">
        <v>0</v>
      </c>
      <c r="C4" s="212"/>
      <c r="D4" s="212"/>
      <c r="E4" s="212"/>
      <c r="F4" s="212"/>
      <c r="G4" s="212"/>
      <c r="H4" s="212"/>
    </row>
    <row r="5" spans="2:8" ht="18.75" x14ac:dyDescent="0.3">
      <c r="B5" s="212" t="s">
        <v>1</v>
      </c>
      <c r="C5" s="212"/>
      <c r="D5" s="212"/>
      <c r="E5" s="212"/>
      <c r="F5" s="212"/>
      <c r="G5" s="212"/>
      <c r="H5" s="212"/>
    </row>
    <row r="6" spans="2:8" ht="18.75" x14ac:dyDescent="0.3">
      <c r="B6" s="212" t="s">
        <v>304</v>
      </c>
      <c r="C6" s="212"/>
      <c r="D6" s="212"/>
      <c r="E6" s="212"/>
      <c r="F6" s="212"/>
      <c r="G6" s="212"/>
      <c r="H6" s="212"/>
    </row>
    <row r="7" spans="2:8" ht="19.5" thickBot="1" x14ac:dyDescent="0.35">
      <c r="B7" s="213" t="s">
        <v>145</v>
      </c>
      <c r="C7" s="213"/>
      <c r="D7" s="213"/>
      <c r="E7" s="213"/>
      <c r="F7" s="213"/>
      <c r="G7" s="213"/>
      <c r="H7" s="213"/>
    </row>
    <row r="8" spans="2:8" ht="15.75" x14ac:dyDescent="0.25">
      <c r="B8" s="1" t="s">
        <v>2</v>
      </c>
      <c r="C8" s="214" t="s">
        <v>3</v>
      </c>
      <c r="D8" s="215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205" t="s">
        <v>17</v>
      </c>
      <c r="C9" s="207" t="s">
        <v>8</v>
      </c>
      <c r="D9" s="208"/>
      <c r="E9" s="5"/>
      <c r="F9" s="209" t="s">
        <v>18</v>
      </c>
      <c r="G9" s="210"/>
      <c r="H9" s="211"/>
    </row>
    <row r="10" spans="2:8" ht="31.5" x14ac:dyDescent="0.25">
      <c r="B10" s="206"/>
      <c r="C10" s="6" t="s">
        <v>22</v>
      </c>
      <c r="D10" s="7" t="s">
        <v>23</v>
      </c>
      <c r="E10" s="5" t="s">
        <v>9</v>
      </c>
      <c r="F10" s="8" t="s">
        <v>19</v>
      </c>
      <c r="G10" s="29" t="s">
        <v>20</v>
      </c>
      <c r="H10" s="28" t="s">
        <v>21</v>
      </c>
    </row>
    <row r="11" spans="2:8" x14ac:dyDescent="0.25">
      <c r="B11" s="9" t="s">
        <v>10</v>
      </c>
      <c r="C11" s="15"/>
      <c r="D11" s="15"/>
      <c r="E11" s="127"/>
      <c r="F11" s="12"/>
      <c r="G11" s="13"/>
      <c r="H11" s="14"/>
    </row>
    <row r="12" spans="2:8" x14ac:dyDescent="0.25">
      <c r="B12" s="9" t="s">
        <v>137</v>
      </c>
      <c r="C12" s="15"/>
      <c r="D12" s="16"/>
      <c r="E12" s="127"/>
      <c r="F12" s="12"/>
      <c r="G12" s="13"/>
      <c r="H12" s="14"/>
    </row>
    <row r="13" spans="2:8" ht="30.75" customHeight="1" x14ac:dyDescent="0.25">
      <c r="B13" s="9" t="s">
        <v>138</v>
      </c>
      <c r="C13" s="140">
        <v>45839</v>
      </c>
      <c r="D13" s="16">
        <v>45688</v>
      </c>
      <c r="E13" s="127">
        <v>6623585.5930000003</v>
      </c>
      <c r="F13" s="12"/>
      <c r="G13" s="13"/>
      <c r="H13" s="14"/>
    </row>
    <row r="14" spans="2:8" x14ac:dyDescent="0.25">
      <c r="B14" s="9" t="s">
        <v>14</v>
      </c>
      <c r="C14" s="15"/>
      <c r="D14" s="16"/>
      <c r="E14" s="127"/>
      <c r="F14" s="12"/>
      <c r="G14" s="13"/>
      <c r="H14" s="14"/>
    </row>
    <row r="15" spans="2:8" x14ac:dyDescent="0.25">
      <c r="B15" s="9" t="s">
        <v>139</v>
      </c>
      <c r="C15" s="15"/>
      <c r="D15" s="15"/>
      <c r="E15" s="127"/>
      <c r="F15" s="12"/>
      <c r="G15" s="13"/>
      <c r="H15" s="14"/>
    </row>
    <row r="16" spans="2:8" x14ac:dyDescent="0.25">
      <c r="B16" s="9" t="s">
        <v>15</v>
      </c>
      <c r="C16" s="15"/>
      <c r="D16" s="16"/>
      <c r="E16" s="17" t="s">
        <v>179</v>
      </c>
      <c r="F16" s="12"/>
      <c r="G16" s="13"/>
      <c r="H16" s="14"/>
    </row>
    <row r="17" spans="1:9" x14ac:dyDescent="0.25">
      <c r="B17" s="9" t="s">
        <v>16</v>
      </c>
      <c r="C17" s="15">
        <v>45962</v>
      </c>
      <c r="D17" s="16">
        <v>45688</v>
      </c>
      <c r="E17" s="17">
        <v>45750</v>
      </c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128">
        <f>SUM(E11:E18)</f>
        <v>6669335.5930000003</v>
      </c>
      <c r="F19" s="23"/>
      <c r="G19" s="23"/>
      <c r="H19" s="23"/>
    </row>
    <row r="21" spans="1:9" ht="15.75" x14ac:dyDescent="0.25">
      <c r="B21" s="25" t="s">
        <v>13</v>
      </c>
    </row>
    <row r="25" spans="1:9" x14ac:dyDescent="0.25">
      <c r="B25" s="201" t="s">
        <v>56</v>
      </c>
      <c r="C25" s="201"/>
      <c r="E25" s="201" t="s">
        <v>57</v>
      </c>
      <c r="F25" s="201"/>
    </row>
    <row r="26" spans="1:9" x14ac:dyDescent="0.25">
      <c r="H26" s="180"/>
    </row>
    <row r="27" spans="1:9" x14ac:dyDescent="0.25">
      <c r="B27" s="179" t="s">
        <v>194</v>
      </c>
      <c r="E27" s="204" t="s">
        <v>196</v>
      </c>
      <c r="F27" s="204"/>
      <c r="H27" s="180"/>
    </row>
    <row r="28" spans="1:9" x14ac:dyDescent="0.25">
      <c r="B28" s="202" t="s">
        <v>195</v>
      </c>
      <c r="C28" s="202"/>
      <c r="E28" s="202" t="s">
        <v>197</v>
      </c>
      <c r="F28" s="202"/>
      <c r="H28" s="180"/>
    </row>
    <row r="29" spans="1:9" x14ac:dyDescent="0.25">
      <c r="B29" s="203"/>
      <c r="C29" s="203"/>
      <c r="E29" s="203"/>
      <c r="F29" s="203"/>
      <c r="H29" s="180"/>
    </row>
    <row r="30" spans="1:9" x14ac:dyDescent="0.25">
      <c r="B30" s="26"/>
      <c r="C30" s="26"/>
      <c r="H30" s="138"/>
    </row>
    <row r="31" spans="1:9" x14ac:dyDescent="0.25">
      <c r="A31" s="201"/>
      <c r="B31" s="201"/>
      <c r="C31" s="201"/>
      <c r="D31" s="201"/>
      <c r="E31" s="201"/>
      <c r="F31" s="201"/>
      <c r="G31" s="201"/>
      <c r="H31" s="201"/>
      <c r="I31" s="201"/>
    </row>
    <row r="32" spans="1:9" x14ac:dyDescent="0.25">
      <c r="B32" s="27"/>
      <c r="C32" s="27"/>
      <c r="D32" s="27"/>
      <c r="E32" s="27"/>
      <c r="F32" s="27"/>
    </row>
    <row r="33" spans="5:11" x14ac:dyDescent="0.25">
      <c r="H33" s="180"/>
      <c r="J33" s="180"/>
    </row>
    <row r="34" spans="5:11" x14ac:dyDescent="0.25">
      <c r="H34" s="180"/>
      <c r="J34" s="180"/>
    </row>
    <row r="35" spans="5:11" x14ac:dyDescent="0.25">
      <c r="H35" s="180"/>
      <c r="J35" s="180"/>
    </row>
    <row r="36" spans="5:11" x14ac:dyDescent="0.25">
      <c r="H36" s="180"/>
      <c r="J36" s="180"/>
    </row>
    <row r="37" spans="5:11" x14ac:dyDescent="0.25">
      <c r="H37" s="180"/>
      <c r="J37" s="180"/>
    </row>
    <row r="38" spans="5:11" x14ac:dyDescent="0.25">
      <c r="E38" s="180"/>
      <c r="H38" s="180"/>
      <c r="J38" s="180"/>
    </row>
    <row r="39" spans="5:11" x14ac:dyDescent="0.25">
      <c r="E39" s="180"/>
      <c r="H39" s="180"/>
      <c r="J39" s="180"/>
    </row>
    <row r="40" spans="5:11" x14ac:dyDescent="0.25">
      <c r="E40" s="180"/>
      <c r="I40" t="s">
        <v>203</v>
      </c>
      <c r="J40" s="180"/>
    </row>
    <row r="41" spans="5:11" x14ac:dyDescent="0.25">
      <c r="E41" s="180"/>
      <c r="I41" s="138"/>
      <c r="J41" s="180"/>
    </row>
    <row r="42" spans="5:11" x14ac:dyDescent="0.25">
      <c r="E42" s="180"/>
      <c r="H42" t="s">
        <v>270</v>
      </c>
      <c r="I42" s="36">
        <v>4590845.6199999992</v>
      </c>
      <c r="J42" s="180"/>
      <c r="K42" s="138"/>
    </row>
    <row r="43" spans="5:11" x14ac:dyDescent="0.25">
      <c r="E43" s="180"/>
      <c r="H43" t="s">
        <v>271</v>
      </c>
      <c r="I43" s="36">
        <v>5314338.42</v>
      </c>
      <c r="J43" s="180"/>
      <c r="K43" s="138"/>
    </row>
    <row r="44" spans="5:11" x14ac:dyDescent="0.25">
      <c r="E44" s="180"/>
      <c r="H44" t="s">
        <v>204</v>
      </c>
      <c r="I44" s="36">
        <v>7871439.9199999999</v>
      </c>
      <c r="J44" s="180"/>
      <c r="K44" s="138"/>
    </row>
    <row r="45" spans="5:11" x14ac:dyDescent="0.25">
      <c r="E45" s="180"/>
      <c r="H45" t="s">
        <v>205</v>
      </c>
      <c r="I45" s="36">
        <v>9974390.9299999997</v>
      </c>
      <c r="J45" s="180"/>
      <c r="K45" s="138"/>
    </row>
    <row r="46" spans="5:11" x14ac:dyDescent="0.25">
      <c r="E46" s="180"/>
      <c r="H46" t="s">
        <v>206</v>
      </c>
      <c r="I46" s="36">
        <v>7519775.29</v>
      </c>
      <c r="J46" s="180"/>
      <c r="K46" s="138"/>
    </row>
    <row r="47" spans="5:11" x14ac:dyDescent="0.25">
      <c r="E47" s="180"/>
      <c r="H47" t="s">
        <v>275</v>
      </c>
      <c r="I47" s="36">
        <v>22337873.450000003</v>
      </c>
      <c r="J47" s="180"/>
      <c r="K47" s="138"/>
    </row>
    <row r="48" spans="5:11" x14ac:dyDescent="0.25">
      <c r="E48" s="180"/>
      <c r="H48" t="s">
        <v>207</v>
      </c>
      <c r="I48" s="36">
        <v>8627192.2999999989</v>
      </c>
      <c r="J48" s="180"/>
      <c r="K48" s="138"/>
    </row>
    <row r="49" spans="5:11" x14ac:dyDescent="0.25">
      <c r="E49" s="180"/>
      <c r="I49" s="36"/>
      <c r="J49" s="180"/>
      <c r="K49" s="138"/>
    </row>
    <row r="50" spans="5:11" x14ac:dyDescent="0.25">
      <c r="E50" s="180"/>
      <c r="I50" s="36"/>
      <c r="J50" s="180"/>
      <c r="K50" s="138"/>
    </row>
    <row r="51" spans="5:11" x14ac:dyDescent="0.25">
      <c r="E51" s="180"/>
      <c r="I51" s="138">
        <f>SUM(I42:I50)</f>
        <v>66235855.93</v>
      </c>
      <c r="J51" s="180"/>
      <c r="K51" s="138">
        <f>K44+K43+K42*10%</f>
        <v>0</v>
      </c>
    </row>
    <row r="52" spans="5:11" x14ac:dyDescent="0.25">
      <c r="E52" s="180"/>
      <c r="I52" s="138"/>
    </row>
    <row r="53" spans="5:11" x14ac:dyDescent="0.25">
      <c r="E53" s="180"/>
      <c r="I53" s="138">
        <f>I51*10%</f>
        <v>6623585.5930000003</v>
      </c>
    </row>
    <row r="54" spans="5:11" x14ac:dyDescent="0.25">
      <c r="E54" s="180"/>
    </row>
  </sheetData>
  <mergeCells count="16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  <mergeCell ref="E27:F27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55"/>
  <sheetViews>
    <sheetView topLeftCell="B1" zoomScaleNormal="100" workbookViewId="0">
      <selection activeCell="G33" sqref="G33"/>
    </sheetView>
  </sheetViews>
  <sheetFormatPr baseColWidth="10" defaultRowHeight="15" x14ac:dyDescent="0.25"/>
  <cols>
    <col min="1" max="1" width="19.85546875" customWidth="1"/>
    <col min="2" max="2" width="44.85546875" customWidth="1"/>
    <col min="3" max="3" width="21.140625" customWidth="1"/>
    <col min="4" max="4" width="20.140625" customWidth="1"/>
    <col min="5" max="5" width="18.42578125" customWidth="1"/>
    <col min="7" max="7" width="15.85546875" bestFit="1" customWidth="1"/>
    <col min="9" max="9" width="16.28515625" customWidth="1"/>
    <col min="10" max="10" width="12.28515625" bestFit="1" customWidth="1"/>
  </cols>
  <sheetData>
    <row r="3" spans="1:12" ht="23.25" x14ac:dyDescent="0.35">
      <c r="A3" s="219" t="s">
        <v>24</v>
      </c>
      <c r="B3" s="219"/>
      <c r="C3" s="219"/>
      <c r="D3" s="219"/>
      <c r="E3" s="219"/>
    </row>
    <row r="4" spans="1:12" ht="18.75" x14ac:dyDescent="0.3">
      <c r="A4" s="212" t="s">
        <v>25</v>
      </c>
      <c r="B4" s="212"/>
      <c r="C4" s="212"/>
      <c r="D4" s="212"/>
      <c r="E4" s="212"/>
    </row>
    <row r="5" spans="1:12" x14ac:dyDescent="0.25">
      <c r="A5" s="220" t="s">
        <v>26</v>
      </c>
      <c r="B5" s="220"/>
      <c r="C5" s="220"/>
      <c r="D5" s="220"/>
      <c r="E5" s="220"/>
    </row>
    <row r="6" spans="1:12" ht="15.75" thickBot="1" x14ac:dyDescent="0.3">
      <c r="A6" s="221" t="s">
        <v>295</v>
      </c>
      <c r="B6" s="221"/>
      <c r="C6" s="221"/>
      <c r="D6" s="221"/>
      <c r="E6" s="221"/>
    </row>
    <row r="7" spans="1:12" ht="45" x14ac:dyDescent="0.25">
      <c r="A7" s="30" t="s">
        <v>27</v>
      </c>
      <c r="B7" s="31" t="s">
        <v>28</v>
      </c>
      <c r="C7" s="31" t="s">
        <v>44</v>
      </c>
      <c r="D7" s="32" t="s">
        <v>29</v>
      </c>
      <c r="E7" s="32" t="s">
        <v>30</v>
      </c>
    </row>
    <row r="8" spans="1:12" x14ac:dyDescent="0.25">
      <c r="A8" s="50" t="s">
        <v>45</v>
      </c>
      <c r="B8" s="49" t="s">
        <v>47</v>
      </c>
      <c r="C8" s="149"/>
      <c r="D8" s="148"/>
      <c r="E8" s="36"/>
    </row>
    <row r="9" spans="1:12" x14ac:dyDescent="0.25">
      <c r="A9" s="222" t="s">
        <v>41</v>
      </c>
      <c r="B9" s="222"/>
      <c r="C9" s="39"/>
      <c r="D9" s="39"/>
      <c r="E9" s="40">
        <f>E8</f>
        <v>0</v>
      </c>
    </row>
    <row r="10" spans="1:12" x14ac:dyDescent="0.25">
      <c r="A10" s="216" t="s">
        <v>31</v>
      </c>
      <c r="B10" s="19" t="s">
        <v>60</v>
      </c>
      <c r="C10" s="35">
        <v>46038</v>
      </c>
      <c r="D10" s="19" t="s">
        <v>297</v>
      </c>
      <c r="E10" s="36">
        <v>8105227.0899999999</v>
      </c>
      <c r="L10" s="37"/>
    </row>
    <row r="11" spans="1:12" x14ac:dyDescent="0.25">
      <c r="A11" s="217"/>
      <c r="B11" s="19" t="s">
        <v>61</v>
      </c>
      <c r="C11" s="35">
        <v>46035</v>
      </c>
      <c r="D11" s="19" t="s">
        <v>299</v>
      </c>
      <c r="E11" s="36">
        <v>256819.87</v>
      </c>
      <c r="L11" s="37"/>
    </row>
    <row r="12" spans="1:12" x14ac:dyDescent="0.25">
      <c r="A12" s="217"/>
      <c r="B12" s="19" t="s">
        <v>49</v>
      </c>
      <c r="C12" s="35">
        <v>46038</v>
      </c>
      <c r="D12" s="19" t="s">
        <v>298</v>
      </c>
      <c r="E12" s="36">
        <v>15000</v>
      </c>
      <c r="G12" s="144"/>
      <c r="L12" s="37"/>
    </row>
    <row r="13" spans="1:12" x14ac:dyDescent="0.25">
      <c r="A13" s="217"/>
      <c r="B13" s="38" t="s">
        <v>32</v>
      </c>
      <c r="C13" s="35"/>
      <c r="D13" s="19"/>
      <c r="E13" s="36"/>
    </row>
    <row r="14" spans="1:12" x14ac:dyDescent="0.25">
      <c r="A14" s="217"/>
      <c r="B14" s="38" t="s">
        <v>33</v>
      </c>
      <c r="C14" s="35">
        <v>46050</v>
      </c>
      <c r="D14" s="19" t="s">
        <v>303</v>
      </c>
      <c r="E14" s="36">
        <v>17772.27</v>
      </c>
    </row>
    <row r="15" spans="1:12" x14ac:dyDescent="0.25">
      <c r="A15" s="217"/>
      <c r="B15" s="38" t="s">
        <v>34</v>
      </c>
      <c r="C15" s="35"/>
      <c r="D15" s="19"/>
      <c r="E15" s="36"/>
    </row>
    <row r="16" spans="1:12" x14ac:dyDescent="0.25">
      <c r="A16" s="217"/>
      <c r="B16" s="38" t="s">
        <v>35</v>
      </c>
      <c r="C16" s="35"/>
      <c r="D16" s="19"/>
      <c r="E16" s="36"/>
    </row>
    <row r="17" spans="1:7" x14ac:dyDescent="0.25">
      <c r="A17" s="217"/>
      <c r="B17" s="38" t="s">
        <v>36</v>
      </c>
      <c r="C17" s="35"/>
      <c r="D17" s="19"/>
      <c r="E17" s="36"/>
    </row>
    <row r="18" spans="1:7" x14ac:dyDescent="0.25">
      <c r="A18" s="217"/>
      <c r="B18" s="38" t="s">
        <v>37</v>
      </c>
      <c r="C18" s="35"/>
      <c r="D18" s="19"/>
      <c r="E18" s="36"/>
      <c r="G18" s="142"/>
    </row>
    <row r="19" spans="1:7" x14ac:dyDescent="0.25">
      <c r="A19" s="217"/>
      <c r="B19" s="38" t="s">
        <v>38</v>
      </c>
      <c r="C19" s="35"/>
      <c r="D19" s="19"/>
      <c r="E19" s="36"/>
      <c r="G19" s="144"/>
    </row>
    <row r="20" spans="1:7" x14ac:dyDescent="0.25">
      <c r="A20" s="217"/>
      <c r="B20" s="38" t="s">
        <v>39</v>
      </c>
      <c r="C20" s="35">
        <v>46052</v>
      </c>
      <c r="D20" s="155" t="s">
        <v>277</v>
      </c>
      <c r="E20" s="36">
        <v>151506.62</v>
      </c>
      <c r="G20" s="144"/>
    </row>
    <row r="21" spans="1:7" x14ac:dyDescent="0.25">
      <c r="A21" s="217"/>
      <c r="B21" s="38" t="s">
        <v>40</v>
      </c>
      <c r="C21" s="35"/>
      <c r="D21" s="19"/>
      <c r="E21" s="36"/>
      <c r="G21" s="144"/>
    </row>
    <row r="22" spans="1:7" x14ac:dyDescent="0.25">
      <c r="A22" s="217"/>
      <c r="B22" s="38" t="s">
        <v>46</v>
      </c>
      <c r="C22" s="35"/>
      <c r="D22" s="19"/>
      <c r="E22" s="36"/>
    </row>
    <row r="23" spans="1:7" x14ac:dyDescent="0.25">
      <c r="A23" s="218"/>
      <c r="B23" s="38" t="s">
        <v>144</v>
      </c>
      <c r="C23" s="35">
        <v>46038</v>
      </c>
      <c r="D23" s="19" t="s">
        <v>300</v>
      </c>
      <c r="E23" s="36">
        <v>80866.45</v>
      </c>
      <c r="G23" s="142"/>
    </row>
    <row r="24" spans="1:7" x14ac:dyDescent="0.25">
      <c r="A24" s="222" t="s">
        <v>41</v>
      </c>
      <c r="B24" s="222"/>
      <c r="C24" s="39"/>
      <c r="D24" s="39"/>
      <c r="E24" s="40">
        <f>SUM(E10:E23)</f>
        <v>8627192.2999999989</v>
      </c>
    </row>
    <row r="25" spans="1:7" x14ac:dyDescent="0.25">
      <c r="A25" s="216" t="s">
        <v>122</v>
      </c>
      <c r="B25" s="19" t="s">
        <v>42</v>
      </c>
      <c r="C25" s="35"/>
      <c r="D25" s="33"/>
      <c r="E25" s="36"/>
      <c r="G25" s="144"/>
    </row>
    <row r="26" spans="1:7" ht="30" x14ac:dyDescent="0.25">
      <c r="A26" s="217"/>
      <c r="B26" s="51" t="s">
        <v>48</v>
      </c>
      <c r="C26" s="35"/>
      <c r="D26" s="33"/>
      <c r="E26" s="36"/>
    </row>
    <row r="27" spans="1:7" x14ac:dyDescent="0.25">
      <c r="A27" s="217"/>
      <c r="B27" s="51" t="s">
        <v>177</v>
      </c>
      <c r="C27" s="35">
        <v>46050</v>
      </c>
      <c r="D27" s="33" t="s">
        <v>296</v>
      </c>
      <c r="E27" s="36">
        <v>22100</v>
      </c>
    </row>
    <row r="28" spans="1:7" x14ac:dyDescent="0.25">
      <c r="A28" s="217"/>
      <c r="B28" s="51" t="s">
        <v>183</v>
      </c>
      <c r="C28" s="35">
        <v>46050</v>
      </c>
      <c r="D28" s="33" t="s">
        <v>301</v>
      </c>
      <c r="E28" s="36">
        <v>5000</v>
      </c>
      <c r="G28" s="142"/>
    </row>
    <row r="29" spans="1:7" ht="16.5" customHeight="1" x14ac:dyDescent="0.25">
      <c r="A29" s="218"/>
      <c r="B29" s="51" t="s">
        <v>273</v>
      </c>
      <c r="C29" s="35">
        <v>46050</v>
      </c>
      <c r="D29" s="33" t="s">
        <v>302</v>
      </c>
      <c r="E29" s="41">
        <v>30000</v>
      </c>
    </row>
    <row r="30" spans="1:7" x14ac:dyDescent="0.25">
      <c r="A30" s="223" t="s">
        <v>41</v>
      </c>
      <c r="B30" s="224"/>
      <c r="C30" s="39"/>
      <c r="D30" s="39"/>
      <c r="E30" s="40">
        <f>SUM(E25:E29)</f>
        <v>57100</v>
      </c>
    </row>
    <row r="31" spans="1:7" x14ac:dyDescent="0.25">
      <c r="A31" s="225" t="s">
        <v>43</v>
      </c>
      <c r="B31" s="226"/>
      <c r="C31" s="42"/>
      <c r="D31" s="42"/>
      <c r="E31" s="43">
        <f>E30+E24+E9</f>
        <v>8684292.2999999989</v>
      </c>
      <c r="G31" s="37"/>
    </row>
    <row r="32" spans="1:7" x14ac:dyDescent="0.25">
      <c r="A32" s="44"/>
      <c r="B32" s="44"/>
      <c r="C32" s="45"/>
      <c r="D32" s="45"/>
      <c r="E32" s="46"/>
    </row>
    <row r="33" spans="1:10" x14ac:dyDescent="0.25">
      <c r="A33" s="228" t="s">
        <v>309</v>
      </c>
      <c r="B33" s="228"/>
      <c r="C33" s="228"/>
      <c r="D33" s="228"/>
      <c r="E33" s="228"/>
    </row>
    <row r="34" spans="1:10" x14ac:dyDescent="0.25">
      <c r="A34" s="228"/>
      <c r="B34" s="228"/>
      <c r="C34" s="228"/>
      <c r="D34" s="228"/>
      <c r="E34" s="228"/>
    </row>
    <row r="36" spans="1:10" x14ac:dyDescent="0.25">
      <c r="A36" s="229"/>
      <c r="B36" s="229"/>
      <c r="C36" s="229"/>
      <c r="D36" s="229"/>
      <c r="E36" s="229"/>
    </row>
    <row r="37" spans="1:10" x14ac:dyDescent="0.25">
      <c r="G37" s="200"/>
      <c r="H37" s="200"/>
      <c r="I37" s="200"/>
      <c r="J37" s="200"/>
    </row>
    <row r="38" spans="1:10" x14ac:dyDescent="0.25">
      <c r="A38" s="183" t="s">
        <v>266</v>
      </c>
      <c r="B38" s="183" t="s">
        <v>267</v>
      </c>
      <c r="C38" s="183" t="s">
        <v>268</v>
      </c>
      <c r="D38" s="184" t="s">
        <v>269</v>
      </c>
      <c r="E38" s="185"/>
      <c r="G38" s="200"/>
      <c r="H38" s="200"/>
      <c r="I38" s="200"/>
      <c r="J38" s="200"/>
    </row>
    <row r="39" spans="1:10" x14ac:dyDescent="0.25">
      <c r="A39" s="187">
        <v>1301041618</v>
      </c>
      <c r="B39" s="188">
        <v>28098535.199999999</v>
      </c>
      <c r="C39" s="188">
        <v>28098710.199999999</v>
      </c>
      <c r="D39" s="188">
        <v>28098710.199999999</v>
      </c>
      <c r="E39" s="26"/>
      <c r="G39" s="200"/>
      <c r="H39" s="200"/>
      <c r="I39" s="200"/>
      <c r="J39" s="200"/>
    </row>
    <row r="40" spans="1:10" x14ac:dyDescent="0.25">
      <c r="A40" s="187">
        <v>1301048736</v>
      </c>
      <c r="B40" s="189">
        <v>912.33</v>
      </c>
      <c r="C40" s="189">
        <v>587.33000000000004</v>
      </c>
      <c r="D40" s="189">
        <v>587.33000000000004</v>
      </c>
      <c r="E40" s="27"/>
      <c r="G40" s="200"/>
      <c r="H40" s="200"/>
      <c r="I40" s="200"/>
      <c r="J40" s="200"/>
    </row>
    <row r="41" spans="1:10" x14ac:dyDescent="0.25">
      <c r="A41" s="186"/>
      <c r="B41" s="186"/>
      <c r="C41" s="186"/>
      <c r="D41" s="186"/>
      <c r="E41" s="27"/>
      <c r="G41" s="200"/>
      <c r="H41" s="200"/>
      <c r="I41" s="200"/>
      <c r="J41" s="200"/>
    </row>
    <row r="42" spans="1:10" x14ac:dyDescent="0.25">
      <c r="A42" s="27"/>
      <c r="B42" s="27"/>
      <c r="C42" s="27"/>
      <c r="D42" s="27"/>
      <c r="E42" s="27"/>
      <c r="G42" s="200"/>
      <c r="H42" s="200"/>
      <c r="I42" s="200"/>
      <c r="J42" s="200"/>
    </row>
    <row r="43" spans="1:10" x14ac:dyDescent="0.25">
      <c r="A43" s="27"/>
      <c r="B43" s="27"/>
      <c r="C43" s="27"/>
      <c r="D43" s="27"/>
      <c r="E43" s="27"/>
      <c r="G43" s="200"/>
      <c r="H43" s="200"/>
      <c r="I43" s="200"/>
      <c r="J43" s="200"/>
    </row>
    <row r="44" spans="1:10" x14ac:dyDescent="0.25">
      <c r="A44" s="27"/>
      <c r="B44" s="27"/>
      <c r="C44" s="27"/>
      <c r="D44" s="27"/>
      <c r="E44" s="27"/>
      <c r="G44" s="200"/>
      <c r="H44" s="200"/>
      <c r="I44" s="200"/>
      <c r="J44" s="200"/>
    </row>
    <row r="45" spans="1:10" x14ac:dyDescent="0.25">
      <c r="B45" t="s">
        <v>180</v>
      </c>
      <c r="D45" s="204" t="s">
        <v>182</v>
      </c>
      <c r="E45" s="204"/>
      <c r="G45" s="200"/>
      <c r="H45" s="200"/>
      <c r="I45" s="200"/>
      <c r="J45" s="200"/>
    </row>
    <row r="46" spans="1:10" x14ac:dyDescent="0.25">
      <c r="G46" s="200"/>
      <c r="H46" s="200"/>
      <c r="I46" s="200"/>
      <c r="J46" s="200"/>
    </row>
    <row r="47" spans="1:10" x14ac:dyDescent="0.25">
      <c r="A47" s="202" t="s">
        <v>198</v>
      </c>
      <c r="B47" s="202"/>
      <c r="D47" s="202" t="s">
        <v>197</v>
      </c>
      <c r="E47" s="202"/>
      <c r="G47" s="200"/>
      <c r="H47" s="200"/>
      <c r="I47" s="200"/>
      <c r="J47" s="200"/>
    </row>
    <row r="48" spans="1:10" x14ac:dyDescent="0.25">
      <c r="A48" s="203"/>
      <c r="B48" s="203"/>
      <c r="D48" s="203"/>
      <c r="E48" s="203"/>
      <c r="G48" s="200"/>
      <c r="H48" s="200"/>
      <c r="I48" s="200"/>
      <c r="J48" s="200"/>
    </row>
    <row r="49" spans="1:10" x14ac:dyDescent="0.25">
      <c r="A49" s="26"/>
      <c r="B49" s="26"/>
      <c r="G49" s="200"/>
      <c r="H49" s="200"/>
      <c r="I49" s="200"/>
      <c r="J49" s="200"/>
    </row>
    <row r="50" spans="1:10" x14ac:dyDescent="0.25">
      <c r="A50" s="201"/>
      <c r="B50" s="201"/>
      <c r="C50" s="201"/>
      <c r="D50" s="201"/>
      <c r="E50" s="201"/>
      <c r="G50" s="200"/>
      <c r="H50" s="200"/>
      <c r="I50" s="200"/>
      <c r="J50" s="200"/>
    </row>
    <row r="51" spans="1:10" x14ac:dyDescent="0.25">
      <c r="A51" s="27"/>
      <c r="B51" s="27"/>
      <c r="C51" s="27"/>
      <c r="D51" s="27"/>
      <c r="E51" s="27"/>
      <c r="G51" s="200"/>
      <c r="H51" s="200"/>
      <c r="I51" s="200"/>
      <c r="J51" s="200"/>
    </row>
    <row r="52" spans="1:10" x14ac:dyDescent="0.25">
      <c r="G52" s="200"/>
      <c r="H52" s="200"/>
      <c r="I52" s="200"/>
      <c r="J52" s="200"/>
    </row>
    <row r="53" spans="1:10" x14ac:dyDescent="0.25">
      <c r="A53" s="227"/>
      <c r="B53" s="227"/>
      <c r="C53" s="227"/>
      <c r="D53" s="227"/>
      <c r="E53" s="227"/>
      <c r="G53" s="200"/>
      <c r="H53" s="200"/>
      <c r="I53" s="200"/>
      <c r="J53" s="200"/>
    </row>
    <row r="54" spans="1:10" x14ac:dyDescent="0.25">
      <c r="A54" s="201"/>
      <c r="B54" s="201"/>
      <c r="C54" s="201"/>
      <c r="D54" s="201"/>
      <c r="E54" s="201"/>
      <c r="G54" s="200"/>
      <c r="H54" s="200"/>
      <c r="I54" s="200"/>
      <c r="J54" s="200"/>
    </row>
    <row r="55" spans="1:10" x14ac:dyDescent="0.25">
      <c r="G55" s="200"/>
      <c r="H55" s="200"/>
      <c r="I55" s="200"/>
      <c r="J55" s="200"/>
    </row>
  </sheetData>
  <mergeCells count="20">
    <mergeCell ref="A54:E54"/>
    <mergeCell ref="A47:B47"/>
    <mergeCell ref="D47:E47"/>
    <mergeCell ref="A24:B24"/>
    <mergeCell ref="A30:B30"/>
    <mergeCell ref="A31:B31"/>
    <mergeCell ref="A50:E50"/>
    <mergeCell ref="A53:E53"/>
    <mergeCell ref="A48:B48"/>
    <mergeCell ref="D48:E48"/>
    <mergeCell ref="A25:A29"/>
    <mergeCell ref="D45:E45"/>
    <mergeCell ref="A33:E34"/>
    <mergeCell ref="A36:E36"/>
    <mergeCell ref="A10:A23"/>
    <mergeCell ref="A3:E3"/>
    <mergeCell ref="A4:E4"/>
    <mergeCell ref="A5:E5"/>
    <mergeCell ref="A6:E6"/>
    <mergeCell ref="A9:B9"/>
  </mergeCells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T56"/>
  <sheetViews>
    <sheetView tabSelected="1" zoomScale="90" zoomScaleNormal="90" workbookViewId="0">
      <selection activeCell="F14" sqref="F14"/>
    </sheetView>
  </sheetViews>
  <sheetFormatPr baseColWidth="10" defaultRowHeight="15" x14ac:dyDescent="0.25"/>
  <cols>
    <col min="1" max="1" width="23.42578125" customWidth="1"/>
    <col min="2" max="3" width="14" customWidth="1"/>
    <col min="4" max="4" width="15.140625" customWidth="1"/>
    <col min="5" max="5" width="18.140625" customWidth="1"/>
    <col min="6" max="6" width="20.85546875" customWidth="1"/>
    <col min="7" max="7" width="16.7109375" customWidth="1"/>
    <col min="8" max="8" width="17.42578125" customWidth="1"/>
    <col min="9" max="9" width="9" customWidth="1"/>
    <col min="10" max="10" width="16.28515625" customWidth="1"/>
    <col min="11" max="11" width="16.7109375" customWidth="1"/>
    <col min="12" max="12" width="21" customWidth="1"/>
    <col min="13" max="13" width="16.42578125" customWidth="1"/>
    <col min="15" max="15" width="13.7109375" customWidth="1"/>
  </cols>
  <sheetData>
    <row r="2" spans="1:20" x14ac:dyDescent="0.25">
      <c r="H2" t="s">
        <v>55</v>
      </c>
    </row>
    <row r="4" spans="1:20" ht="23.25" x14ac:dyDescent="0.35">
      <c r="A4" s="219" t="s">
        <v>24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</row>
    <row r="5" spans="1:20" ht="18.75" x14ac:dyDescent="0.3">
      <c r="A5" s="212" t="s">
        <v>25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</row>
    <row r="6" spans="1:20" ht="15.75" thickBot="1" x14ac:dyDescent="0.3">
      <c r="D6" s="76"/>
      <c r="E6" s="76"/>
      <c r="F6" s="77"/>
      <c r="G6" s="76"/>
    </row>
    <row r="7" spans="1:20" ht="15.75" thickBot="1" x14ac:dyDescent="0.3">
      <c r="A7" s="230" t="s">
        <v>140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2"/>
    </row>
    <row r="8" spans="1:20" ht="15.75" thickBot="1" x14ac:dyDescent="0.3">
      <c r="A8" s="78" t="s">
        <v>306</v>
      </c>
      <c r="B8" s="79"/>
      <c r="C8" s="79"/>
      <c r="D8" s="79"/>
      <c r="E8" s="79"/>
      <c r="F8" s="79"/>
      <c r="G8" s="79"/>
      <c r="H8" s="79"/>
      <c r="I8" s="79"/>
      <c r="J8" s="79"/>
      <c r="K8" s="79" t="s">
        <v>62</v>
      </c>
      <c r="L8" s="235">
        <v>8105226.1600000001</v>
      </c>
      <c r="M8" s="236"/>
      <c r="O8" s="150"/>
    </row>
    <row r="9" spans="1:20" ht="15.75" customHeight="1" thickBot="1" x14ac:dyDescent="0.3">
      <c r="A9" s="241" t="s">
        <v>127</v>
      </c>
      <c r="B9" s="242"/>
      <c r="C9" s="242"/>
      <c r="D9" s="243"/>
      <c r="E9" s="247" t="s">
        <v>128</v>
      </c>
      <c r="F9" s="248"/>
      <c r="G9" s="248"/>
      <c r="H9" s="248"/>
      <c r="I9" s="248"/>
      <c r="J9" s="249"/>
      <c r="K9" s="244" t="s">
        <v>129</v>
      </c>
      <c r="L9" s="245"/>
      <c r="M9" s="246"/>
    </row>
    <row r="10" spans="1:20" ht="45" x14ac:dyDescent="0.25">
      <c r="A10" s="119" t="s">
        <v>28</v>
      </c>
      <c r="B10" s="120" t="s">
        <v>125</v>
      </c>
      <c r="C10" s="120" t="s">
        <v>135</v>
      </c>
      <c r="D10" s="120" t="s">
        <v>130</v>
      </c>
      <c r="E10" s="121" t="s">
        <v>131</v>
      </c>
      <c r="F10" s="121" t="s">
        <v>136</v>
      </c>
      <c r="G10" s="121" t="s">
        <v>64</v>
      </c>
      <c r="H10" s="121" t="s">
        <v>126</v>
      </c>
      <c r="I10" s="121" t="s">
        <v>124</v>
      </c>
      <c r="J10" s="121" t="s">
        <v>123</v>
      </c>
      <c r="K10" s="63" t="s">
        <v>53</v>
      </c>
      <c r="L10" s="63" t="s">
        <v>52</v>
      </c>
      <c r="M10" s="52" t="s">
        <v>54</v>
      </c>
    </row>
    <row r="11" spans="1:20" x14ac:dyDescent="0.25">
      <c r="A11" s="80" t="s">
        <v>60</v>
      </c>
      <c r="B11" s="197">
        <v>46052</v>
      </c>
      <c r="C11" s="89">
        <v>323</v>
      </c>
      <c r="D11" s="198">
        <v>9107234.4900000002</v>
      </c>
      <c r="E11" s="197">
        <v>46053</v>
      </c>
      <c r="F11" s="89">
        <v>323</v>
      </c>
      <c r="G11" s="198">
        <v>9107234.4900000002</v>
      </c>
      <c r="H11" s="176">
        <v>81246.47</v>
      </c>
      <c r="I11" s="122">
        <v>1.9190949614912734E-3</v>
      </c>
      <c r="J11" s="81">
        <f>G11-H11</f>
        <v>9025988.0199999996</v>
      </c>
      <c r="K11" s="81" t="s">
        <v>297</v>
      </c>
      <c r="L11" s="81">
        <v>8105227.0899999999</v>
      </c>
      <c r="M11" s="83">
        <f>L8+J11-L11</f>
        <v>9025987.0899999999</v>
      </c>
      <c r="N11" s="151"/>
      <c r="O11" s="152"/>
      <c r="P11" s="152"/>
      <c r="Q11" s="152"/>
      <c r="R11" s="152"/>
      <c r="S11" s="152"/>
      <c r="T11" s="152"/>
    </row>
    <row r="12" spans="1:20" x14ac:dyDescent="0.25">
      <c r="A12" s="80"/>
      <c r="B12" s="124"/>
      <c r="C12" s="89"/>
      <c r="D12" s="53"/>
      <c r="E12" s="124"/>
      <c r="F12" s="88"/>
      <c r="G12" s="53"/>
      <c r="H12" s="66"/>
      <c r="I12" s="122" t="e">
        <f t="shared" ref="I12:I15" si="0">+H12/G12</f>
        <v>#DIV/0!</v>
      </c>
      <c r="J12" s="81">
        <f t="shared" ref="J12:J15" si="1">+G12-H12</f>
        <v>0</v>
      </c>
      <c r="K12" s="82"/>
      <c r="L12" s="81"/>
      <c r="M12" s="83">
        <f>M11+J12-L12</f>
        <v>9025987.0899999999</v>
      </c>
    </row>
    <row r="13" spans="1:20" x14ac:dyDescent="0.25">
      <c r="A13" s="80"/>
      <c r="B13" s="124"/>
      <c r="C13" s="89"/>
      <c r="D13" s="53"/>
      <c r="E13" s="124"/>
      <c r="F13" s="88"/>
      <c r="G13" s="53"/>
      <c r="H13" s="66"/>
      <c r="I13" s="122" t="e">
        <f t="shared" si="0"/>
        <v>#DIV/0!</v>
      </c>
      <c r="J13" s="81">
        <f t="shared" si="1"/>
        <v>0</v>
      </c>
      <c r="K13" s="82"/>
      <c r="L13" s="81"/>
      <c r="M13" s="83">
        <f t="shared" ref="M13:M15" si="2">M12+J13-L13</f>
        <v>9025987.0899999999</v>
      </c>
    </row>
    <row r="14" spans="1:20" x14ac:dyDescent="0.25">
      <c r="A14" s="80"/>
      <c r="B14" s="124"/>
      <c r="C14" s="89"/>
      <c r="D14" s="53"/>
      <c r="E14" s="123"/>
      <c r="F14" s="88"/>
      <c r="G14" s="53"/>
      <c r="H14" s="66"/>
      <c r="I14" s="122" t="e">
        <f t="shared" si="0"/>
        <v>#DIV/0!</v>
      </c>
      <c r="J14" s="81">
        <f t="shared" si="1"/>
        <v>0</v>
      </c>
      <c r="K14" s="82"/>
      <c r="L14" s="81"/>
      <c r="M14" s="83">
        <f t="shared" si="2"/>
        <v>9025987.0899999999</v>
      </c>
    </row>
    <row r="15" spans="1:20" x14ac:dyDescent="0.25">
      <c r="A15" s="80"/>
      <c r="B15" s="124"/>
      <c r="C15" s="89"/>
      <c r="D15" s="53"/>
      <c r="E15" s="123"/>
      <c r="F15" s="88"/>
      <c r="G15" s="66"/>
      <c r="H15" s="66"/>
      <c r="I15" s="122" t="e">
        <f t="shared" si="0"/>
        <v>#DIV/0!</v>
      </c>
      <c r="J15" s="81">
        <f t="shared" si="1"/>
        <v>0</v>
      </c>
      <c r="K15" s="82"/>
      <c r="L15" s="81"/>
      <c r="M15" s="83">
        <f t="shared" si="2"/>
        <v>9025987.0899999999</v>
      </c>
    </row>
    <row r="16" spans="1:20" x14ac:dyDescent="0.25">
      <c r="A16" s="80"/>
      <c r="B16" s="124"/>
      <c r="C16" s="89"/>
      <c r="D16" s="53"/>
      <c r="E16" s="123"/>
      <c r="F16" s="88"/>
      <c r="G16" s="66"/>
      <c r="H16" s="66"/>
      <c r="I16" s="122"/>
      <c r="J16" s="81"/>
      <c r="K16" s="82"/>
      <c r="L16" s="81"/>
      <c r="M16" s="83"/>
    </row>
    <row r="17" spans="1:13" x14ac:dyDescent="0.25">
      <c r="A17" s="80"/>
      <c r="B17" s="124"/>
      <c r="C17" s="89"/>
      <c r="D17" s="53"/>
      <c r="E17" s="123"/>
      <c r="F17" s="88"/>
      <c r="G17" s="66"/>
      <c r="H17" s="66"/>
      <c r="I17" s="122"/>
      <c r="J17" s="81"/>
      <c r="K17" s="82"/>
      <c r="L17" s="81"/>
      <c r="M17" s="83"/>
    </row>
    <row r="18" spans="1:13" ht="15.75" thickBot="1" x14ac:dyDescent="0.3">
      <c r="A18" s="84" t="s">
        <v>50</v>
      </c>
      <c r="B18" s="85"/>
      <c r="C18" s="125">
        <f>SUM(C11:C17)</f>
        <v>323</v>
      </c>
      <c r="D18" s="86">
        <f>SUM(D11:D17)</f>
        <v>9107234.4900000002</v>
      </c>
      <c r="E18" s="86"/>
      <c r="F18" s="86">
        <f>SUM(F11:F17)</f>
        <v>323</v>
      </c>
      <c r="G18" s="86">
        <f>SUM(G11:G17)</f>
        <v>9107234.4900000002</v>
      </c>
      <c r="H18" s="86">
        <f>SUM(H11:H17)</f>
        <v>81246.47</v>
      </c>
      <c r="I18" s="86"/>
      <c r="J18" s="86">
        <f>SUM(J11:J17)</f>
        <v>9025988.0199999996</v>
      </c>
      <c r="K18" s="86"/>
      <c r="L18" s="86">
        <f>SUM(L11:L17)</f>
        <v>8105227.0899999999</v>
      </c>
      <c r="M18" s="87">
        <f>M15</f>
        <v>9025987.0899999999</v>
      </c>
    </row>
    <row r="19" spans="1:13" x14ac:dyDescent="0.25">
      <c r="A19" s="73"/>
      <c r="D19" s="74"/>
      <c r="E19" s="74"/>
      <c r="F19" s="74"/>
      <c r="G19" s="74"/>
      <c r="H19" s="74"/>
      <c r="I19" s="74"/>
      <c r="J19" s="74"/>
      <c r="K19" s="74"/>
      <c r="L19" s="74"/>
      <c r="M19" s="75"/>
    </row>
    <row r="20" spans="1:13" ht="15.75" thickBot="1" x14ac:dyDescent="0.3">
      <c r="A20" s="73"/>
      <c r="D20" s="74"/>
      <c r="E20" s="74"/>
      <c r="F20" s="74"/>
      <c r="G20" s="74"/>
      <c r="H20" s="74"/>
      <c r="I20" s="74"/>
      <c r="J20" s="74"/>
      <c r="K20" s="74"/>
      <c r="L20" s="74"/>
      <c r="M20" s="75"/>
    </row>
    <row r="21" spans="1:13" ht="15.75" thickBot="1" x14ac:dyDescent="0.3">
      <c r="A21" s="239" t="s">
        <v>141</v>
      </c>
      <c r="B21" s="240"/>
      <c r="C21" s="240"/>
      <c r="D21" s="240"/>
      <c r="E21" s="240"/>
      <c r="F21" s="240"/>
      <c r="G21" s="240"/>
      <c r="H21" s="250"/>
    </row>
    <row r="22" spans="1:13" ht="15.75" thickBot="1" x14ac:dyDescent="0.3">
      <c r="A22" s="64" t="s">
        <v>278</v>
      </c>
      <c r="B22" s="65"/>
      <c r="C22" s="65"/>
      <c r="D22" s="65"/>
      <c r="E22" s="65"/>
      <c r="F22" s="65" t="s">
        <v>62</v>
      </c>
      <c r="G22" s="237">
        <v>229313.71000000008</v>
      </c>
      <c r="H22" s="238"/>
      <c r="L22" s="144">
        <f>M18+H30</f>
        <v>9508945.25</v>
      </c>
    </row>
    <row r="23" spans="1:13" ht="45" x14ac:dyDescent="0.25">
      <c r="A23" s="30" t="s">
        <v>28</v>
      </c>
      <c r="B23" s="32" t="s">
        <v>132</v>
      </c>
      <c r="C23" s="32" t="s">
        <v>63</v>
      </c>
      <c r="D23" s="32" t="s">
        <v>142</v>
      </c>
      <c r="E23" s="63" t="s">
        <v>53</v>
      </c>
      <c r="F23" s="63" t="s">
        <v>134</v>
      </c>
      <c r="G23" s="32" t="s">
        <v>133</v>
      </c>
      <c r="H23" s="52" t="s">
        <v>54</v>
      </c>
    </row>
    <row r="24" spans="1:13" x14ac:dyDescent="0.25">
      <c r="A24" s="68" t="s">
        <v>65</v>
      </c>
      <c r="B24" s="199">
        <v>46052</v>
      </c>
      <c r="C24" s="143">
        <v>6</v>
      </c>
      <c r="D24" s="59">
        <v>563430.3899999999</v>
      </c>
      <c r="E24" s="19" t="s">
        <v>299</v>
      </c>
      <c r="F24" s="36">
        <v>256819.87</v>
      </c>
      <c r="G24" s="66"/>
      <c r="H24" s="83">
        <f>G22-F24+D24</f>
        <v>535924.23</v>
      </c>
    </row>
    <row r="25" spans="1:13" x14ac:dyDescent="0.25">
      <c r="A25" s="126" t="s">
        <v>39</v>
      </c>
      <c r="B25" s="199">
        <v>46052</v>
      </c>
      <c r="C25" s="143">
        <v>1</v>
      </c>
      <c r="D25" s="81">
        <v>30973.41</v>
      </c>
      <c r="E25" s="155" t="s">
        <v>277</v>
      </c>
      <c r="F25" s="36">
        <v>151506.62</v>
      </c>
      <c r="G25" s="66"/>
      <c r="H25" s="83">
        <f>H24+D25-F25</f>
        <v>415391.02</v>
      </c>
    </row>
    <row r="26" spans="1:13" x14ac:dyDescent="0.25">
      <c r="A26" s="126" t="s">
        <v>33</v>
      </c>
      <c r="B26" s="199">
        <v>46052</v>
      </c>
      <c r="C26" s="143">
        <v>1</v>
      </c>
      <c r="D26" s="81">
        <v>148957.85999999999</v>
      </c>
      <c r="E26" s="19" t="s">
        <v>303</v>
      </c>
      <c r="F26" s="36">
        <v>17772.27</v>
      </c>
      <c r="G26" s="66"/>
      <c r="H26" s="83">
        <f t="shared" ref="H26:H28" si="3">H25+D26-F26</f>
        <v>546576.61</v>
      </c>
      <c r="K26" s="36"/>
    </row>
    <row r="27" spans="1:13" x14ac:dyDescent="0.25">
      <c r="A27" s="154" t="s">
        <v>144</v>
      </c>
      <c r="B27" s="199">
        <v>46052</v>
      </c>
      <c r="C27" s="89">
        <v>1</v>
      </c>
      <c r="D27" s="81">
        <v>17248</v>
      </c>
      <c r="E27" s="19" t="s">
        <v>300</v>
      </c>
      <c r="F27" s="36">
        <v>80866.45</v>
      </c>
      <c r="G27" s="66"/>
      <c r="H27" s="83">
        <f t="shared" si="3"/>
        <v>482958.16</v>
      </c>
      <c r="K27" s="138"/>
    </row>
    <row r="28" spans="1:13" x14ac:dyDescent="0.25">
      <c r="A28" s="126"/>
      <c r="B28" s="178"/>
      <c r="C28" s="143"/>
      <c r="D28" s="81"/>
      <c r="E28" s="19"/>
      <c r="F28" s="36"/>
      <c r="G28" s="66"/>
      <c r="H28" s="83">
        <f t="shared" si="3"/>
        <v>482958.16</v>
      </c>
      <c r="K28" s="138"/>
    </row>
    <row r="29" spans="1:13" x14ac:dyDescent="0.25">
      <c r="A29" s="69"/>
      <c r="B29" s="56"/>
      <c r="C29" s="67"/>
      <c r="D29" s="34"/>
      <c r="E29" s="34"/>
      <c r="F29" s="48"/>
      <c r="G29" s="48"/>
      <c r="H29" s="83"/>
    </row>
    <row r="30" spans="1:13" ht="15.75" thickBot="1" x14ac:dyDescent="0.3">
      <c r="A30" s="70" t="s">
        <v>50</v>
      </c>
      <c r="B30" s="24"/>
      <c r="C30" s="24"/>
      <c r="D30" s="71">
        <f>SUM(D24:D29)</f>
        <v>760609.65999999992</v>
      </c>
      <c r="E30" s="71"/>
      <c r="F30" s="71">
        <f>SUM(F24:F29)</f>
        <v>506965.21</v>
      </c>
      <c r="G30" s="71">
        <f>SUM(G24:G29)</f>
        <v>0</v>
      </c>
      <c r="H30" s="72">
        <f>H27</f>
        <v>482958.16</v>
      </c>
      <c r="K30" s="142"/>
    </row>
    <row r="31" spans="1:13" x14ac:dyDescent="0.25">
      <c r="A31" s="73"/>
      <c r="D31" s="74"/>
      <c r="E31" s="74"/>
      <c r="F31" s="74"/>
      <c r="G31" s="74"/>
      <c r="H31" s="74"/>
      <c r="I31" s="74"/>
      <c r="J31" s="74"/>
      <c r="K31" s="74"/>
      <c r="L31" s="74"/>
      <c r="M31" s="75"/>
    </row>
    <row r="32" spans="1:13" ht="15.75" thickBot="1" x14ac:dyDescent="0.3">
      <c r="A32" s="73"/>
      <c r="D32" s="74"/>
      <c r="E32" s="74"/>
      <c r="F32" s="74"/>
      <c r="G32" s="74"/>
      <c r="H32" s="74"/>
      <c r="I32" s="74"/>
      <c r="J32" s="74"/>
      <c r="K32" s="74"/>
      <c r="L32" s="74"/>
      <c r="M32" s="75"/>
    </row>
    <row r="33" spans="1:13" ht="15.75" thickBot="1" x14ac:dyDescent="0.3">
      <c r="A33" s="239" t="s">
        <v>143</v>
      </c>
      <c r="B33" s="240"/>
      <c r="C33" s="240"/>
      <c r="D33" s="240"/>
      <c r="E33" s="240"/>
      <c r="F33" s="240"/>
      <c r="G33" s="240"/>
      <c r="H33" s="240"/>
      <c r="I33" s="74"/>
      <c r="J33" s="74"/>
      <c r="K33" s="74"/>
      <c r="L33" s="74"/>
      <c r="M33" s="75"/>
    </row>
    <row r="34" spans="1:13" ht="15.75" thickBot="1" x14ac:dyDescent="0.3">
      <c r="A34" s="64" t="s">
        <v>51</v>
      </c>
      <c r="B34" s="65"/>
      <c r="C34" s="65"/>
      <c r="D34" s="65"/>
      <c r="E34" s="65"/>
      <c r="F34" s="65" t="s">
        <v>62</v>
      </c>
      <c r="G34" s="237">
        <v>0</v>
      </c>
      <c r="H34" s="238"/>
      <c r="I34" s="74"/>
      <c r="J34" s="74"/>
      <c r="K34" s="74"/>
      <c r="L34" s="74"/>
      <c r="M34" s="75"/>
    </row>
    <row r="35" spans="1:13" ht="45" x14ac:dyDescent="0.25">
      <c r="A35" s="30" t="s">
        <v>28</v>
      </c>
      <c r="B35" s="32" t="s">
        <v>132</v>
      </c>
      <c r="C35" s="32" t="s">
        <v>63</v>
      </c>
      <c r="D35" s="32" t="s">
        <v>142</v>
      </c>
      <c r="E35" s="63" t="s">
        <v>53</v>
      </c>
      <c r="F35" s="63" t="s">
        <v>134</v>
      </c>
      <c r="G35" s="32" t="s">
        <v>133</v>
      </c>
      <c r="H35" s="52" t="s">
        <v>54</v>
      </c>
      <c r="I35" s="74"/>
      <c r="J35" s="74"/>
      <c r="K35" s="74"/>
      <c r="L35" s="74"/>
      <c r="M35" s="75"/>
    </row>
    <row r="36" spans="1:13" x14ac:dyDescent="0.25">
      <c r="A36" s="68"/>
      <c r="B36" s="35"/>
      <c r="C36" s="67"/>
      <c r="D36" s="53"/>
      <c r="E36" s="55"/>
      <c r="F36" s="81"/>
      <c r="G36" s="66"/>
      <c r="H36" s="83"/>
      <c r="I36" s="74"/>
      <c r="J36" s="74"/>
      <c r="K36" s="74"/>
      <c r="L36" s="74"/>
      <c r="M36" s="75"/>
    </row>
    <row r="37" spans="1:13" x14ac:dyDescent="0.25">
      <c r="A37" s="68"/>
      <c r="B37" s="56"/>
      <c r="C37" s="56"/>
      <c r="D37" s="53"/>
      <c r="E37" s="66"/>
      <c r="F37" s="66"/>
      <c r="G37" s="66"/>
      <c r="H37" s="83"/>
      <c r="I37" s="74"/>
      <c r="J37" s="74"/>
      <c r="K37" s="74"/>
      <c r="L37" s="74"/>
      <c r="M37" s="75"/>
    </row>
    <row r="38" spans="1:13" x14ac:dyDescent="0.25">
      <c r="A38" s="69"/>
      <c r="B38" s="56"/>
      <c r="C38" s="56"/>
      <c r="D38" s="57"/>
      <c r="E38" s="54"/>
      <c r="F38" s="54"/>
      <c r="G38" s="54"/>
      <c r="H38" s="83"/>
      <c r="I38" s="74"/>
      <c r="J38" s="74"/>
      <c r="K38" s="74"/>
      <c r="L38" s="74"/>
      <c r="M38" s="75"/>
    </row>
    <row r="39" spans="1:13" x14ac:dyDescent="0.25">
      <c r="A39" s="69"/>
      <c r="B39" s="58"/>
      <c r="C39" s="58"/>
      <c r="D39" s="53"/>
      <c r="E39" s="66"/>
      <c r="F39" s="66"/>
      <c r="G39" s="66"/>
      <c r="H39" s="83"/>
      <c r="I39" s="74"/>
      <c r="J39" s="74"/>
      <c r="K39" s="74"/>
      <c r="L39" s="74"/>
      <c r="M39" s="75"/>
    </row>
    <row r="40" spans="1:13" x14ac:dyDescent="0.25">
      <c r="A40" s="69"/>
      <c r="B40" s="58"/>
      <c r="C40" s="58"/>
      <c r="D40" s="53"/>
      <c r="E40" s="66"/>
      <c r="F40" s="66"/>
      <c r="G40" s="66"/>
      <c r="H40" s="83"/>
      <c r="I40" s="74"/>
      <c r="J40" s="74"/>
      <c r="K40" s="74"/>
      <c r="L40" s="74"/>
      <c r="M40" s="75"/>
    </row>
    <row r="41" spans="1:13" x14ac:dyDescent="0.25">
      <c r="A41" s="69"/>
      <c r="B41" s="56"/>
      <c r="C41" s="56"/>
      <c r="D41" s="59"/>
      <c r="E41" s="59"/>
      <c r="F41" s="59"/>
      <c r="G41" s="59"/>
      <c r="H41" s="83"/>
      <c r="I41" s="74"/>
      <c r="J41" s="74"/>
      <c r="K41" s="74"/>
      <c r="L41" s="74"/>
      <c r="M41" s="75"/>
    </row>
    <row r="42" spans="1:13" x14ac:dyDescent="0.25">
      <c r="A42" s="69"/>
      <c r="B42" s="56"/>
      <c r="C42" s="61"/>
      <c r="D42" s="34"/>
      <c r="E42" s="34"/>
      <c r="F42" s="48"/>
      <c r="G42" s="48"/>
      <c r="H42" s="83"/>
      <c r="I42" s="74"/>
      <c r="J42" s="74"/>
      <c r="K42" s="74"/>
      <c r="L42" s="74"/>
      <c r="M42" s="75"/>
    </row>
    <row r="43" spans="1:13" ht="15.75" thickBot="1" x14ac:dyDescent="0.3">
      <c r="A43" s="70" t="s">
        <v>50</v>
      </c>
      <c r="B43" s="24"/>
      <c r="C43" s="24"/>
      <c r="D43" s="71">
        <f>SUM(D36:D42)</f>
        <v>0</v>
      </c>
      <c r="E43" s="71"/>
      <c r="F43" s="71">
        <f>SUM(F36:F42)</f>
        <v>0</v>
      </c>
      <c r="G43" s="71">
        <f>SUM(G36:G42)</f>
        <v>0</v>
      </c>
      <c r="H43" s="72"/>
      <c r="I43" s="74"/>
      <c r="J43" s="74"/>
      <c r="K43" s="74"/>
      <c r="L43" s="74"/>
      <c r="M43" s="75"/>
    </row>
    <row r="44" spans="1:13" x14ac:dyDescent="0.25">
      <c r="A44" s="73"/>
      <c r="D44" s="74"/>
      <c r="E44" s="74"/>
      <c r="F44" s="74"/>
      <c r="G44" s="74"/>
      <c r="H44" s="74"/>
      <c r="I44" s="74"/>
      <c r="J44" s="74"/>
      <c r="K44" s="74"/>
      <c r="L44" s="74"/>
      <c r="M44" s="75"/>
    </row>
    <row r="45" spans="1:13" ht="15" customHeight="1" x14ac:dyDescent="0.25">
      <c r="A45" s="233" t="s">
        <v>58</v>
      </c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</row>
    <row r="46" spans="1:13" x14ac:dyDescent="0.25">
      <c r="A46" s="233"/>
      <c r="B46" s="233"/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33"/>
    </row>
    <row r="47" spans="1:13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</row>
    <row r="48" spans="1:13" x14ac:dyDescent="0.25">
      <c r="A48" s="234" t="s">
        <v>59</v>
      </c>
      <c r="B48" s="234"/>
      <c r="C48" s="234"/>
      <c r="D48" s="234"/>
      <c r="E48" s="234"/>
      <c r="F48" s="234"/>
      <c r="G48" s="234"/>
      <c r="H48" s="234"/>
      <c r="I48" s="234"/>
      <c r="J48" s="234"/>
      <c r="K48" s="47"/>
      <c r="L48" s="47"/>
      <c r="M48" s="60"/>
    </row>
    <row r="49" spans="1:13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60"/>
    </row>
    <row r="50" spans="1:13" x14ac:dyDescent="0.25">
      <c r="A50" s="201"/>
      <c r="B50" s="201"/>
      <c r="C50" s="27"/>
      <c r="H50" s="201"/>
      <c r="I50" s="201"/>
      <c r="J50" s="201"/>
      <c r="K50" s="27"/>
      <c r="L50" s="27"/>
    </row>
    <row r="51" spans="1:13" x14ac:dyDescent="0.25">
      <c r="A51" s="201" t="s">
        <v>56</v>
      </c>
      <c r="B51" s="201"/>
      <c r="C51" s="27"/>
      <c r="H51" s="201" t="s">
        <v>57</v>
      </c>
      <c r="I51" s="201"/>
      <c r="J51" s="201"/>
      <c r="K51" s="27"/>
      <c r="L51" s="27"/>
    </row>
    <row r="53" spans="1:13" x14ac:dyDescent="0.25">
      <c r="A53" s="204" t="s">
        <v>180</v>
      </c>
      <c r="B53" s="204"/>
      <c r="H53" s="204" t="s">
        <v>182</v>
      </c>
      <c r="I53" s="204"/>
      <c r="J53" s="204"/>
    </row>
    <row r="54" spans="1:13" x14ac:dyDescent="0.25">
      <c r="A54" s="202" t="s">
        <v>199</v>
      </c>
      <c r="B54" s="202"/>
      <c r="C54" s="27"/>
      <c r="H54" s="202" t="s">
        <v>197</v>
      </c>
      <c r="I54" s="202"/>
      <c r="J54" s="202"/>
      <c r="K54" s="27"/>
      <c r="L54" s="27"/>
    </row>
    <row r="55" spans="1:13" x14ac:dyDescent="0.25">
      <c r="A55" s="203"/>
      <c r="B55" s="203"/>
      <c r="C55" s="62"/>
      <c r="H55" s="203"/>
      <c r="I55" s="203"/>
      <c r="J55" s="203"/>
      <c r="K55" s="62"/>
      <c r="L55" s="62"/>
    </row>
    <row r="56" spans="1:13" x14ac:dyDescent="0.25">
      <c r="A56" s="26"/>
      <c r="B56" s="26"/>
      <c r="C56" s="26"/>
    </row>
  </sheetData>
  <mergeCells count="23">
    <mergeCell ref="A21:H21"/>
    <mergeCell ref="A53:B53"/>
    <mergeCell ref="H53:J53"/>
    <mergeCell ref="A50:B50"/>
    <mergeCell ref="H50:J50"/>
    <mergeCell ref="A51:B51"/>
    <mergeCell ref="H51:J51"/>
    <mergeCell ref="H55:J55"/>
    <mergeCell ref="A54:B54"/>
    <mergeCell ref="H54:J54"/>
    <mergeCell ref="A55:B55"/>
    <mergeCell ref="A4:M4"/>
    <mergeCell ref="A5:M5"/>
    <mergeCell ref="A7:M7"/>
    <mergeCell ref="A45:M46"/>
    <mergeCell ref="A48:J48"/>
    <mergeCell ref="L8:M8"/>
    <mergeCell ref="G22:H22"/>
    <mergeCell ref="A33:H33"/>
    <mergeCell ref="G34:H34"/>
    <mergeCell ref="A9:D9"/>
    <mergeCell ref="K9:M9"/>
    <mergeCell ref="E9:J9"/>
  </mergeCells>
  <pageMargins left="0.7" right="0.7" top="0.75" bottom="0.75" header="0.3" footer="0.3"/>
  <pageSetup paperSize="5" scale="75" orientation="landscape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3"/>
  <sheetViews>
    <sheetView zoomScaleNormal="100" workbookViewId="0">
      <selection activeCell="J32" sqref="J32"/>
    </sheetView>
  </sheetViews>
  <sheetFormatPr baseColWidth="10" defaultRowHeight="12.75" x14ac:dyDescent="0.2"/>
  <cols>
    <col min="1" max="1" width="7.28515625" style="91" customWidth="1"/>
    <col min="2" max="2" width="14.7109375" style="91" customWidth="1"/>
    <col min="3" max="3" width="22.7109375" style="91" customWidth="1"/>
    <col min="4" max="4" width="22.42578125" style="91" customWidth="1"/>
    <col min="5" max="5" width="21.28515625" style="91" customWidth="1"/>
    <col min="6" max="6" width="19.7109375" style="91" customWidth="1"/>
    <col min="7" max="7" width="14.42578125" style="91" customWidth="1"/>
    <col min="8" max="8" width="13.42578125" style="91" customWidth="1"/>
    <col min="9" max="9" width="15.28515625" style="91" customWidth="1"/>
    <col min="10" max="11" width="19.42578125" style="91" customWidth="1"/>
    <col min="12" max="12" width="18.28515625" style="91" bestFit="1" customWidth="1"/>
    <col min="13" max="13" width="10.140625" style="91" bestFit="1" customWidth="1"/>
    <col min="14" max="14" width="8.7109375" style="91" bestFit="1" customWidth="1"/>
    <col min="15" max="15" width="27.140625" style="91" bestFit="1" customWidth="1"/>
    <col min="16" max="16" width="10.140625" style="91" bestFit="1" customWidth="1"/>
    <col min="17" max="17" width="8.7109375" style="91" bestFit="1" customWidth="1"/>
    <col min="18" max="18" width="36.7109375" style="91" bestFit="1" customWidth="1"/>
    <col min="19" max="19" width="12.85546875" style="91" bestFit="1" customWidth="1"/>
    <col min="20" max="20" width="20.42578125" style="91" bestFit="1" customWidth="1"/>
    <col min="21" max="21" width="16.28515625" style="91" bestFit="1" customWidth="1"/>
    <col min="22" max="22" width="17.42578125" style="91" bestFit="1" customWidth="1"/>
    <col min="23" max="23" width="13.7109375" style="91" bestFit="1" customWidth="1"/>
    <col min="24" max="257" width="11.42578125" style="91"/>
    <col min="258" max="258" width="7.28515625" style="91" customWidth="1"/>
    <col min="259" max="260" width="11.28515625" style="91" bestFit="1" customWidth="1"/>
    <col min="261" max="261" width="9.7109375" style="91" customWidth="1"/>
    <col min="262" max="262" width="17.28515625" style="91" bestFit="1" customWidth="1"/>
    <col min="263" max="263" width="11" style="91" bestFit="1" customWidth="1"/>
    <col min="264" max="264" width="11.42578125" style="91"/>
    <col min="265" max="265" width="13.42578125" style="91" customWidth="1"/>
    <col min="266" max="266" width="15.28515625" style="91" customWidth="1"/>
    <col min="267" max="267" width="19.42578125" style="91" customWidth="1"/>
    <col min="268" max="268" width="18.28515625" style="91" bestFit="1" customWidth="1"/>
    <col min="269" max="269" width="10.85546875" style="91" bestFit="1" customWidth="1"/>
    <col min="270" max="270" width="10.7109375" style="91" bestFit="1" customWidth="1"/>
    <col min="271" max="271" width="13.85546875" style="91" customWidth="1"/>
    <col min="272" max="272" width="10.85546875" style="91" bestFit="1" customWidth="1"/>
    <col min="273" max="273" width="10.7109375" style="91" bestFit="1" customWidth="1"/>
    <col min="274" max="274" width="18" style="91" customWidth="1"/>
    <col min="275" max="275" width="13.140625" style="91" customWidth="1"/>
    <col min="276" max="276" width="16" style="91" customWidth="1"/>
    <col min="277" max="277" width="14.85546875" style="91" customWidth="1"/>
    <col min="278" max="278" width="15.28515625" style="91" customWidth="1"/>
    <col min="279" max="279" width="19.28515625" style="91" bestFit="1" customWidth="1"/>
    <col min="280" max="513" width="11.42578125" style="91"/>
    <col min="514" max="514" width="7.28515625" style="91" customWidth="1"/>
    <col min="515" max="516" width="11.28515625" style="91" bestFit="1" customWidth="1"/>
    <col min="517" max="517" width="9.7109375" style="91" customWidth="1"/>
    <col min="518" max="518" width="17.28515625" style="91" bestFit="1" customWidth="1"/>
    <col min="519" max="519" width="11" style="91" bestFit="1" customWidth="1"/>
    <col min="520" max="520" width="11.42578125" style="91"/>
    <col min="521" max="521" width="13.42578125" style="91" customWidth="1"/>
    <col min="522" max="522" width="15.28515625" style="91" customWidth="1"/>
    <col min="523" max="523" width="19.42578125" style="91" customWidth="1"/>
    <col min="524" max="524" width="18.28515625" style="91" bestFit="1" customWidth="1"/>
    <col min="525" max="525" width="10.85546875" style="91" bestFit="1" customWidth="1"/>
    <col min="526" max="526" width="10.7109375" style="91" bestFit="1" customWidth="1"/>
    <col min="527" max="527" width="13.85546875" style="91" customWidth="1"/>
    <col min="528" max="528" width="10.85546875" style="91" bestFit="1" customWidth="1"/>
    <col min="529" max="529" width="10.7109375" style="91" bestFit="1" customWidth="1"/>
    <col min="530" max="530" width="18" style="91" customWidth="1"/>
    <col min="531" max="531" width="13.140625" style="91" customWidth="1"/>
    <col min="532" max="532" width="16" style="91" customWidth="1"/>
    <col min="533" max="533" width="14.85546875" style="91" customWidth="1"/>
    <col min="534" max="534" width="15.28515625" style="91" customWidth="1"/>
    <col min="535" max="535" width="19.28515625" style="91" bestFit="1" customWidth="1"/>
    <col min="536" max="769" width="11.42578125" style="91"/>
    <col min="770" max="770" width="7.28515625" style="91" customWidth="1"/>
    <col min="771" max="772" width="11.28515625" style="91" bestFit="1" customWidth="1"/>
    <col min="773" max="773" width="9.7109375" style="91" customWidth="1"/>
    <col min="774" max="774" width="17.28515625" style="91" bestFit="1" customWidth="1"/>
    <col min="775" max="775" width="11" style="91" bestFit="1" customWidth="1"/>
    <col min="776" max="776" width="11.42578125" style="91"/>
    <col min="777" max="777" width="13.42578125" style="91" customWidth="1"/>
    <col min="778" max="778" width="15.28515625" style="91" customWidth="1"/>
    <col min="779" max="779" width="19.42578125" style="91" customWidth="1"/>
    <col min="780" max="780" width="18.28515625" style="91" bestFit="1" customWidth="1"/>
    <col min="781" max="781" width="10.85546875" style="91" bestFit="1" customWidth="1"/>
    <col min="782" max="782" width="10.7109375" style="91" bestFit="1" customWidth="1"/>
    <col min="783" max="783" width="13.85546875" style="91" customWidth="1"/>
    <col min="784" max="784" width="10.85546875" style="91" bestFit="1" customWidth="1"/>
    <col min="785" max="785" width="10.7109375" style="91" bestFit="1" customWidth="1"/>
    <col min="786" max="786" width="18" style="91" customWidth="1"/>
    <col min="787" max="787" width="13.140625" style="91" customWidth="1"/>
    <col min="788" max="788" width="16" style="91" customWidth="1"/>
    <col min="789" max="789" width="14.85546875" style="91" customWidth="1"/>
    <col min="790" max="790" width="15.28515625" style="91" customWidth="1"/>
    <col min="791" max="791" width="19.28515625" style="91" bestFit="1" customWidth="1"/>
    <col min="792" max="1025" width="11.42578125" style="91"/>
    <col min="1026" max="1026" width="7.28515625" style="91" customWidth="1"/>
    <col min="1027" max="1028" width="11.28515625" style="91" bestFit="1" customWidth="1"/>
    <col min="1029" max="1029" width="9.7109375" style="91" customWidth="1"/>
    <col min="1030" max="1030" width="17.28515625" style="91" bestFit="1" customWidth="1"/>
    <col min="1031" max="1031" width="11" style="91" bestFit="1" customWidth="1"/>
    <col min="1032" max="1032" width="11.42578125" style="91"/>
    <col min="1033" max="1033" width="13.42578125" style="91" customWidth="1"/>
    <col min="1034" max="1034" width="15.28515625" style="91" customWidth="1"/>
    <col min="1035" max="1035" width="19.42578125" style="91" customWidth="1"/>
    <col min="1036" max="1036" width="18.28515625" style="91" bestFit="1" customWidth="1"/>
    <col min="1037" max="1037" width="10.85546875" style="91" bestFit="1" customWidth="1"/>
    <col min="1038" max="1038" width="10.7109375" style="91" bestFit="1" customWidth="1"/>
    <col min="1039" max="1039" width="13.85546875" style="91" customWidth="1"/>
    <col min="1040" max="1040" width="10.85546875" style="91" bestFit="1" customWidth="1"/>
    <col min="1041" max="1041" width="10.7109375" style="91" bestFit="1" customWidth="1"/>
    <col min="1042" max="1042" width="18" style="91" customWidth="1"/>
    <col min="1043" max="1043" width="13.140625" style="91" customWidth="1"/>
    <col min="1044" max="1044" width="16" style="91" customWidth="1"/>
    <col min="1045" max="1045" width="14.85546875" style="91" customWidth="1"/>
    <col min="1046" max="1046" width="15.28515625" style="91" customWidth="1"/>
    <col min="1047" max="1047" width="19.28515625" style="91" bestFit="1" customWidth="1"/>
    <col min="1048" max="1281" width="11.42578125" style="91"/>
    <col min="1282" max="1282" width="7.28515625" style="91" customWidth="1"/>
    <col min="1283" max="1284" width="11.28515625" style="91" bestFit="1" customWidth="1"/>
    <col min="1285" max="1285" width="9.7109375" style="91" customWidth="1"/>
    <col min="1286" max="1286" width="17.28515625" style="91" bestFit="1" customWidth="1"/>
    <col min="1287" max="1287" width="11" style="91" bestFit="1" customWidth="1"/>
    <col min="1288" max="1288" width="11.42578125" style="91"/>
    <col min="1289" max="1289" width="13.42578125" style="91" customWidth="1"/>
    <col min="1290" max="1290" width="15.28515625" style="91" customWidth="1"/>
    <col min="1291" max="1291" width="19.42578125" style="91" customWidth="1"/>
    <col min="1292" max="1292" width="18.28515625" style="91" bestFit="1" customWidth="1"/>
    <col min="1293" max="1293" width="10.85546875" style="91" bestFit="1" customWidth="1"/>
    <col min="1294" max="1294" width="10.7109375" style="91" bestFit="1" customWidth="1"/>
    <col min="1295" max="1295" width="13.85546875" style="91" customWidth="1"/>
    <col min="1296" max="1296" width="10.85546875" style="91" bestFit="1" customWidth="1"/>
    <col min="1297" max="1297" width="10.7109375" style="91" bestFit="1" customWidth="1"/>
    <col min="1298" max="1298" width="18" style="91" customWidth="1"/>
    <col min="1299" max="1299" width="13.140625" style="91" customWidth="1"/>
    <col min="1300" max="1300" width="16" style="91" customWidth="1"/>
    <col min="1301" max="1301" width="14.85546875" style="91" customWidth="1"/>
    <col min="1302" max="1302" width="15.28515625" style="91" customWidth="1"/>
    <col min="1303" max="1303" width="19.28515625" style="91" bestFit="1" customWidth="1"/>
    <col min="1304" max="1537" width="11.42578125" style="91"/>
    <col min="1538" max="1538" width="7.28515625" style="91" customWidth="1"/>
    <col min="1539" max="1540" width="11.28515625" style="91" bestFit="1" customWidth="1"/>
    <col min="1541" max="1541" width="9.7109375" style="91" customWidth="1"/>
    <col min="1542" max="1542" width="17.28515625" style="91" bestFit="1" customWidth="1"/>
    <col min="1543" max="1543" width="11" style="91" bestFit="1" customWidth="1"/>
    <col min="1544" max="1544" width="11.42578125" style="91"/>
    <col min="1545" max="1545" width="13.42578125" style="91" customWidth="1"/>
    <col min="1546" max="1546" width="15.28515625" style="91" customWidth="1"/>
    <col min="1547" max="1547" width="19.42578125" style="91" customWidth="1"/>
    <col min="1548" max="1548" width="18.28515625" style="91" bestFit="1" customWidth="1"/>
    <col min="1549" max="1549" width="10.85546875" style="91" bestFit="1" customWidth="1"/>
    <col min="1550" max="1550" width="10.7109375" style="91" bestFit="1" customWidth="1"/>
    <col min="1551" max="1551" width="13.85546875" style="91" customWidth="1"/>
    <col min="1552" max="1552" width="10.85546875" style="91" bestFit="1" customWidth="1"/>
    <col min="1553" max="1553" width="10.7109375" style="91" bestFit="1" customWidth="1"/>
    <col min="1554" max="1554" width="18" style="91" customWidth="1"/>
    <col min="1555" max="1555" width="13.140625" style="91" customWidth="1"/>
    <col min="1556" max="1556" width="16" style="91" customWidth="1"/>
    <col min="1557" max="1557" width="14.85546875" style="91" customWidth="1"/>
    <col min="1558" max="1558" width="15.28515625" style="91" customWidth="1"/>
    <col min="1559" max="1559" width="19.28515625" style="91" bestFit="1" customWidth="1"/>
    <col min="1560" max="1793" width="11.42578125" style="91"/>
    <col min="1794" max="1794" width="7.28515625" style="91" customWidth="1"/>
    <col min="1795" max="1796" width="11.28515625" style="91" bestFit="1" customWidth="1"/>
    <col min="1797" max="1797" width="9.7109375" style="91" customWidth="1"/>
    <col min="1798" max="1798" width="17.28515625" style="91" bestFit="1" customWidth="1"/>
    <col min="1799" max="1799" width="11" style="91" bestFit="1" customWidth="1"/>
    <col min="1800" max="1800" width="11.42578125" style="91"/>
    <col min="1801" max="1801" width="13.42578125" style="91" customWidth="1"/>
    <col min="1802" max="1802" width="15.28515625" style="91" customWidth="1"/>
    <col min="1803" max="1803" width="19.42578125" style="91" customWidth="1"/>
    <col min="1804" max="1804" width="18.28515625" style="91" bestFit="1" customWidth="1"/>
    <col min="1805" max="1805" width="10.85546875" style="91" bestFit="1" customWidth="1"/>
    <col min="1806" max="1806" width="10.7109375" style="91" bestFit="1" customWidth="1"/>
    <col min="1807" max="1807" width="13.85546875" style="91" customWidth="1"/>
    <col min="1808" max="1808" width="10.85546875" style="91" bestFit="1" customWidth="1"/>
    <col min="1809" max="1809" width="10.7109375" style="91" bestFit="1" customWidth="1"/>
    <col min="1810" max="1810" width="18" style="91" customWidth="1"/>
    <col min="1811" max="1811" width="13.140625" style="91" customWidth="1"/>
    <col min="1812" max="1812" width="16" style="91" customWidth="1"/>
    <col min="1813" max="1813" width="14.85546875" style="91" customWidth="1"/>
    <col min="1814" max="1814" width="15.28515625" style="91" customWidth="1"/>
    <col min="1815" max="1815" width="19.28515625" style="91" bestFit="1" customWidth="1"/>
    <col min="1816" max="2049" width="11.42578125" style="91"/>
    <col min="2050" max="2050" width="7.28515625" style="91" customWidth="1"/>
    <col min="2051" max="2052" width="11.28515625" style="91" bestFit="1" customWidth="1"/>
    <col min="2053" max="2053" width="9.7109375" style="91" customWidth="1"/>
    <col min="2054" max="2054" width="17.28515625" style="91" bestFit="1" customWidth="1"/>
    <col min="2055" max="2055" width="11" style="91" bestFit="1" customWidth="1"/>
    <col min="2056" max="2056" width="11.42578125" style="91"/>
    <col min="2057" max="2057" width="13.42578125" style="91" customWidth="1"/>
    <col min="2058" max="2058" width="15.28515625" style="91" customWidth="1"/>
    <col min="2059" max="2059" width="19.42578125" style="91" customWidth="1"/>
    <col min="2060" max="2060" width="18.28515625" style="91" bestFit="1" customWidth="1"/>
    <col min="2061" max="2061" width="10.85546875" style="91" bestFit="1" customWidth="1"/>
    <col min="2062" max="2062" width="10.7109375" style="91" bestFit="1" customWidth="1"/>
    <col min="2063" max="2063" width="13.85546875" style="91" customWidth="1"/>
    <col min="2064" max="2064" width="10.85546875" style="91" bestFit="1" customWidth="1"/>
    <col min="2065" max="2065" width="10.7109375" style="91" bestFit="1" customWidth="1"/>
    <col min="2066" max="2066" width="18" style="91" customWidth="1"/>
    <col min="2067" max="2067" width="13.140625" style="91" customWidth="1"/>
    <col min="2068" max="2068" width="16" style="91" customWidth="1"/>
    <col min="2069" max="2069" width="14.85546875" style="91" customWidth="1"/>
    <col min="2070" max="2070" width="15.28515625" style="91" customWidth="1"/>
    <col min="2071" max="2071" width="19.28515625" style="91" bestFit="1" customWidth="1"/>
    <col min="2072" max="2305" width="11.42578125" style="91"/>
    <col min="2306" max="2306" width="7.28515625" style="91" customWidth="1"/>
    <col min="2307" max="2308" width="11.28515625" style="91" bestFit="1" customWidth="1"/>
    <col min="2309" max="2309" width="9.7109375" style="91" customWidth="1"/>
    <col min="2310" max="2310" width="17.28515625" style="91" bestFit="1" customWidth="1"/>
    <col min="2311" max="2311" width="11" style="91" bestFit="1" customWidth="1"/>
    <col min="2312" max="2312" width="11.42578125" style="91"/>
    <col min="2313" max="2313" width="13.42578125" style="91" customWidth="1"/>
    <col min="2314" max="2314" width="15.28515625" style="91" customWidth="1"/>
    <col min="2315" max="2315" width="19.42578125" style="91" customWidth="1"/>
    <col min="2316" max="2316" width="18.28515625" style="91" bestFit="1" customWidth="1"/>
    <col min="2317" max="2317" width="10.85546875" style="91" bestFit="1" customWidth="1"/>
    <col min="2318" max="2318" width="10.7109375" style="91" bestFit="1" customWidth="1"/>
    <col min="2319" max="2319" width="13.85546875" style="91" customWidth="1"/>
    <col min="2320" max="2320" width="10.85546875" style="91" bestFit="1" customWidth="1"/>
    <col min="2321" max="2321" width="10.7109375" style="91" bestFit="1" customWidth="1"/>
    <col min="2322" max="2322" width="18" style="91" customWidth="1"/>
    <col min="2323" max="2323" width="13.140625" style="91" customWidth="1"/>
    <col min="2324" max="2324" width="16" style="91" customWidth="1"/>
    <col min="2325" max="2325" width="14.85546875" style="91" customWidth="1"/>
    <col min="2326" max="2326" width="15.28515625" style="91" customWidth="1"/>
    <col min="2327" max="2327" width="19.28515625" style="91" bestFit="1" customWidth="1"/>
    <col min="2328" max="2561" width="11.42578125" style="91"/>
    <col min="2562" max="2562" width="7.28515625" style="91" customWidth="1"/>
    <col min="2563" max="2564" width="11.28515625" style="91" bestFit="1" customWidth="1"/>
    <col min="2565" max="2565" width="9.7109375" style="91" customWidth="1"/>
    <col min="2566" max="2566" width="17.28515625" style="91" bestFit="1" customWidth="1"/>
    <col min="2567" max="2567" width="11" style="91" bestFit="1" customWidth="1"/>
    <col min="2568" max="2568" width="11.42578125" style="91"/>
    <col min="2569" max="2569" width="13.42578125" style="91" customWidth="1"/>
    <col min="2570" max="2570" width="15.28515625" style="91" customWidth="1"/>
    <col min="2571" max="2571" width="19.42578125" style="91" customWidth="1"/>
    <col min="2572" max="2572" width="18.28515625" style="91" bestFit="1" customWidth="1"/>
    <col min="2573" max="2573" width="10.85546875" style="91" bestFit="1" customWidth="1"/>
    <col min="2574" max="2574" width="10.7109375" style="91" bestFit="1" customWidth="1"/>
    <col min="2575" max="2575" width="13.85546875" style="91" customWidth="1"/>
    <col min="2576" max="2576" width="10.85546875" style="91" bestFit="1" customWidth="1"/>
    <col min="2577" max="2577" width="10.7109375" style="91" bestFit="1" customWidth="1"/>
    <col min="2578" max="2578" width="18" style="91" customWidth="1"/>
    <col min="2579" max="2579" width="13.140625" style="91" customWidth="1"/>
    <col min="2580" max="2580" width="16" style="91" customWidth="1"/>
    <col min="2581" max="2581" width="14.85546875" style="91" customWidth="1"/>
    <col min="2582" max="2582" width="15.28515625" style="91" customWidth="1"/>
    <col min="2583" max="2583" width="19.28515625" style="91" bestFit="1" customWidth="1"/>
    <col min="2584" max="2817" width="11.42578125" style="91"/>
    <col min="2818" max="2818" width="7.28515625" style="91" customWidth="1"/>
    <col min="2819" max="2820" width="11.28515625" style="91" bestFit="1" customWidth="1"/>
    <col min="2821" max="2821" width="9.7109375" style="91" customWidth="1"/>
    <col min="2822" max="2822" width="17.28515625" style="91" bestFit="1" customWidth="1"/>
    <col min="2823" max="2823" width="11" style="91" bestFit="1" customWidth="1"/>
    <col min="2824" max="2824" width="11.42578125" style="91"/>
    <col min="2825" max="2825" width="13.42578125" style="91" customWidth="1"/>
    <col min="2826" max="2826" width="15.28515625" style="91" customWidth="1"/>
    <col min="2827" max="2827" width="19.42578125" style="91" customWidth="1"/>
    <col min="2828" max="2828" width="18.28515625" style="91" bestFit="1" customWidth="1"/>
    <col min="2829" max="2829" width="10.85546875" style="91" bestFit="1" customWidth="1"/>
    <col min="2830" max="2830" width="10.7109375" style="91" bestFit="1" customWidth="1"/>
    <col min="2831" max="2831" width="13.85546875" style="91" customWidth="1"/>
    <col min="2832" max="2832" width="10.85546875" style="91" bestFit="1" customWidth="1"/>
    <col min="2833" max="2833" width="10.7109375" style="91" bestFit="1" customWidth="1"/>
    <col min="2834" max="2834" width="18" style="91" customWidth="1"/>
    <col min="2835" max="2835" width="13.140625" style="91" customWidth="1"/>
    <col min="2836" max="2836" width="16" style="91" customWidth="1"/>
    <col min="2837" max="2837" width="14.85546875" style="91" customWidth="1"/>
    <col min="2838" max="2838" width="15.28515625" style="91" customWidth="1"/>
    <col min="2839" max="2839" width="19.28515625" style="91" bestFit="1" customWidth="1"/>
    <col min="2840" max="3073" width="11.42578125" style="91"/>
    <col min="3074" max="3074" width="7.28515625" style="91" customWidth="1"/>
    <col min="3075" max="3076" width="11.28515625" style="91" bestFit="1" customWidth="1"/>
    <col min="3077" max="3077" width="9.7109375" style="91" customWidth="1"/>
    <col min="3078" max="3078" width="17.28515625" style="91" bestFit="1" customWidth="1"/>
    <col min="3079" max="3079" width="11" style="91" bestFit="1" customWidth="1"/>
    <col min="3080" max="3080" width="11.42578125" style="91"/>
    <col min="3081" max="3081" width="13.42578125" style="91" customWidth="1"/>
    <col min="3082" max="3082" width="15.28515625" style="91" customWidth="1"/>
    <col min="3083" max="3083" width="19.42578125" style="91" customWidth="1"/>
    <col min="3084" max="3084" width="18.28515625" style="91" bestFit="1" customWidth="1"/>
    <col min="3085" max="3085" width="10.85546875" style="91" bestFit="1" customWidth="1"/>
    <col min="3086" max="3086" width="10.7109375" style="91" bestFit="1" customWidth="1"/>
    <col min="3087" max="3087" width="13.85546875" style="91" customWidth="1"/>
    <col min="3088" max="3088" width="10.85546875" style="91" bestFit="1" customWidth="1"/>
    <col min="3089" max="3089" width="10.7109375" style="91" bestFit="1" customWidth="1"/>
    <col min="3090" max="3090" width="18" style="91" customWidth="1"/>
    <col min="3091" max="3091" width="13.140625" style="91" customWidth="1"/>
    <col min="3092" max="3092" width="16" style="91" customWidth="1"/>
    <col min="3093" max="3093" width="14.85546875" style="91" customWidth="1"/>
    <col min="3094" max="3094" width="15.28515625" style="91" customWidth="1"/>
    <col min="3095" max="3095" width="19.28515625" style="91" bestFit="1" customWidth="1"/>
    <col min="3096" max="3329" width="11.42578125" style="91"/>
    <col min="3330" max="3330" width="7.28515625" style="91" customWidth="1"/>
    <col min="3331" max="3332" width="11.28515625" style="91" bestFit="1" customWidth="1"/>
    <col min="3333" max="3333" width="9.7109375" style="91" customWidth="1"/>
    <col min="3334" max="3334" width="17.28515625" style="91" bestFit="1" customWidth="1"/>
    <col min="3335" max="3335" width="11" style="91" bestFit="1" customWidth="1"/>
    <col min="3336" max="3336" width="11.42578125" style="91"/>
    <col min="3337" max="3337" width="13.42578125" style="91" customWidth="1"/>
    <col min="3338" max="3338" width="15.28515625" style="91" customWidth="1"/>
    <col min="3339" max="3339" width="19.42578125" style="91" customWidth="1"/>
    <col min="3340" max="3340" width="18.28515625" style="91" bestFit="1" customWidth="1"/>
    <col min="3341" max="3341" width="10.85546875" style="91" bestFit="1" customWidth="1"/>
    <col min="3342" max="3342" width="10.7109375" style="91" bestFit="1" customWidth="1"/>
    <col min="3343" max="3343" width="13.85546875" style="91" customWidth="1"/>
    <col min="3344" max="3344" width="10.85546875" style="91" bestFit="1" customWidth="1"/>
    <col min="3345" max="3345" width="10.7109375" style="91" bestFit="1" customWidth="1"/>
    <col min="3346" max="3346" width="18" style="91" customWidth="1"/>
    <col min="3347" max="3347" width="13.140625" style="91" customWidth="1"/>
    <col min="3348" max="3348" width="16" style="91" customWidth="1"/>
    <col min="3349" max="3349" width="14.85546875" style="91" customWidth="1"/>
    <col min="3350" max="3350" width="15.28515625" style="91" customWidth="1"/>
    <col min="3351" max="3351" width="19.28515625" style="91" bestFit="1" customWidth="1"/>
    <col min="3352" max="3585" width="11.42578125" style="91"/>
    <col min="3586" max="3586" width="7.28515625" style="91" customWidth="1"/>
    <col min="3587" max="3588" width="11.28515625" style="91" bestFit="1" customWidth="1"/>
    <col min="3589" max="3589" width="9.7109375" style="91" customWidth="1"/>
    <col min="3590" max="3590" width="17.28515625" style="91" bestFit="1" customWidth="1"/>
    <col min="3591" max="3591" width="11" style="91" bestFit="1" customWidth="1"/>
    <col min="3592" max="3592" width="11.42578125" style="91"/>
    <col min="3593" max="3593" width="13.42578125" style="91" customWidth="1"/>
    <col min="3594" max="3594" width="15.28515625" style="91" customWidth="1"/>
    <col min="3595" max="3595" width="19.42578125" style="91" customWidth="1"/>
    <col min="3596" max="3596" width="18.28515625" style="91" bestFit="1" customWidth="1"/>
    <col min="3597" max="3597" width="10.85546875" style="91" bestFit="1" customWidth="1"/>
    <col min="3598" max="3598" width="10.7109375" style="91" bestFit="1" customWidth="1"/>
    <col min="3599" max="3599" width="13.85546875" style="91" customWidth="1"/>
    <col min="3600" max="3600" width="10.85546875" style="91" bestFit="1" customWidth="1"/>
    <col min="3601" max="3601" width="10.7109375" style="91" bestFit="1" customWidth="1"/>
    <col min="3602" max="3602" width="18" style="91" customWidth="1"/>
    <col min="3603" max="3603" width="13.140625" style="91" customWidth="1"/>
    <col min="3604" max="3604" width="16" style="91" customWidth="1"/>
    <col min="3605" max="3605" width="14.85546875" style="91" customWidth="1"/>
    <col min="3606" max="3606" width="15.28515625" style="91" customWidth="1"/>
    <col min="3607" max="3607" width="19.28515625" style="91" bestFit="1" customWidth="1"/>
    <col min="3608" max="3841" width="11.42578125" style="91"/>
    <col min="3842" max="3842" width="7.28515625" style="91" customWidth="1"/>
    <col min="3843" max="3844" width="11.28515625" style="91" bestFit="1" customWidth="1"/>
    <col min="3845" max="3845" width="9.7109375" style="91" customWidth="1"/>
    <col min="3846" max="3846" width="17.28515625" style="91" bestFit="1" customWidth="1"/>
    <col min="3847" max="3847" width="11" style="91" bestFit="1" customWidth="1"/>
    <col min="3848" max="3848" width="11.42578125" style="91"/>
    <col min="3849" max="3849" width="13.42578125" style="91" customWidth="1"/>
    <col min="3850" max="3850" width="15.28515625" style="91" customWidth="1"/>
    <col min="3851" max="3851" width="19.42578125" style="91" customWidth="1"/>
    <col min="3852" max="3852" width="18.28515625" style="91" bestFit="1" customWidth="1"/>
    <col min="3853" max="3853" width="10.85546875" style="91" bestFit="1" customWidth="1"/>
    <col min="3854" max="3854" width="10.7109375" style="91" bestFit="1" customWidth="1"/>
    <col min="3855" max="3855" width="13.85546875" style="91" customWidth="1"/>
    <col min="3856" max="3856" width="10.85546875" style="91" bestFit="1" customWidth="1"/>
    <col min="3857" max="3857" width="10.7109375" style="91" bestFit="1" customWidth="1"/>
    <col min="3858" max="3858" width="18" style="91" customWidth="1"/>
    <col min="3859" max="3859" width="13.140625" style="91" customWidth="1"/>
    <col min="3860" max="3860" width="16" style="91" customWidth="1"/>
    <col min="3861" max="3861" width="14.85546875" style="91" customWidth="1"/>
    <col min="3862" max="3862" width="15.28515625" style="91" customWidth="1"/>
    <col min="3863" max="3863" width="19.28515625" style="91" bestFit="1" customWidth="1"/>
    <col min="3864" max="4097" width="11.42578125" style="91"/>
    <col min="4098" max="4098" width="7.28515625" style="91" customWidth="1"/>
    <col min="4099" max="4100" width="11.28515625" style="91" bestFit="1" customWidth="1"/>
    <col min="4101" max="4101" width="9.7109375" style="91" customWidth="1"/>
    <col min="4102" max="4102" width="17.28515625" style="91" bestFit="1" customWidth="1"/>
    <col min="4103" max="4103" width="11" style="91" bestFit="1" customWidth="1"/>
    <col min="4104" max="4104" width="11.42578125" style="91"/>
    <col min="4105" max="4105" width="13.42578125" style="91" customWidth="1"/>
    <col min="4106" max="4106" width="15.28515625" style="91" customWidth="1"/>
    <col min="4107" max="4107" width="19.42578125" style="91" customWidth="1"/>
    <col min="4108" max="4108" width="18.28515625" style="91" bestFit="1" customWidth="1"/>
    <col min="4109" max="4109" width="10.85546875" style="91" bestFit="1" customWidth="1"/>
    <col min="4110" max="4110" width="10.7109375" style="91" bestFit="1" customWidth="1"/>
    <col min="4111" max="4111" width="13.85546875" style="91" customWidth="1"/>
    <col min="4112" max="4112" width="10.85546875" style="91" bestFit="1" customWidth="1"/>
    <col min="4113" max="4113" width="10.7109375" style="91" bestFit="1" customWidth="1"/>
    <col min="4114" max="4114" width="18" style="91" customWidth="1"/>
    <col min="4115" max="4115" width="13.140625" style="91" customWidth="1"/>
    <col min="4116" max="4116" width="16" style="91" customWidth="1"/>
    <col min="4117" max="4117" width="14.85546875" style="91" customWidth="1"/>
    <col min="4118" max="4118" width="15.28515625" style="91" customWidth="1"/>
    <col min="4119" max="4119" width="19.28515625" style="91" bestFit="1" customWidth="1"/>
    <col min="4120" max="4353" width="11.42578125" style="91"/>
    <col min="4354" max="4354" width="7.28515625" style="91" customWidth="1"/>
    <col min="4355" max="4356" width="11.28515625" style="91" bestFit="1" customWidth="1"/>
    <col min="4357" max="4357" width="9.7109375" style="91" customWidth="1"/>
    <col min="4358" max="4358" width="17.28515625" style="91" bestFit="1" customWidth="1"/>
    <col min="4359" max="4359" width="11" style="91" bestFit="1" customWidth="1"/>
    <col min="4360" max="4360" width="11.42578125" style="91"/>
    <col min="4361" max="4361" width="13.42578125" style="91" customWidth="1"/>
    <col min="4362" max="4362" width="15.28515625" style="91" customWidth="1"/>
    <col min="4363" max="4363" width="19.42578125" style="91" customWidth="1"/>
    <col min="4364" max="4364" width="18.28515625" style="91" bestFit="1" customWidth="1"/>
    <col min="4365" max="4365" width="10.85546875" style="91" bestFit="1" customWidth="1"/>
    <col min="4366" max="4366" width="10.7109375" style="91" bestFit="1" customWidth="1"/>
    <col min="4367" max="4367" width="13.85546875" style="91" customWidth="1"/>
    <col min="4368" max="4368" width="10.85546875" style="91" bestFit="1" customWidth="1"/>
    <col min="4369" max="4369" width="10.7109375" style="91" bestFit="1" customWidth="1"/>
    <col min="4370" max="4370" width="18" style="91" customWidth="1"/>
    <col min="4371" max="4371" width="13.140625" style="91" customWidth="1"/>
    <col min="4372" max="4372" width="16" style="91" customWidth="1"/>
    <col min="4373" max="4373" width="14.85546875" style="91" customWidth="1"/>
    <col min="4374" max="4374" width="15.28515625" style="91" customWidth="1"/>
    <col min="4375" max="4375" width="19.28515625" style="91" bestFit="1" customWidth="1"/>
    <col min="4376" max="4609" width="11.42578125" style="91"/>
    <col min="4610" max="4610" width="7.28515625" style="91" customWidth="1"/>
    <col min="4611" max="4612" width="11.28515625" style="91" bestFit="1" customWidth="1"/>
    <col min="4613" max="4613" width="9.7109375" style="91" customWidth="1"/>
    <col min="4614" max="4614" width="17.28515625" style="91" bestFit="1" customWidth="1"/>
    <col min="4615" max="4615" width="11" style="91" bestFit="1" customWidth="1"/>
    <col min="4616" max="4616" width="11.42578125" style="91"/>
    <col min="4617" max="4617" width="13.42578125" style="91" customWidth="1"/>
    <col min="4618" max="4618" width="15.28515625" style="91" customWidth="1"/>
    <col min="4619" max="4619" width="19.42578125" style="91" customWidth="1"/>
    <col min="4620" max="4620" width="18.28515625" style="91" bestFit="1" customWidth="1"/>
    <col min="4621" max="4621" width="10.85546875" style="91" bestFit="1" customWidth="1"/>
    <col min="4622" max="4622" width="10.7109375" style="91" bestFit="1" customWidth="1"/>
    <col min="4623" max="4623" width="13.85546875" style="91" customWidth="1"/>
    <col min="4624" max="4624" width="10.85546875" style="91" bestFit="1" customWidth="1"/>
    <col min="4625" max="4625" width="10.7109375" style="91" bestFit="1" customWidth="1"/>
    <col min="4626" max="4626" width="18" style="91" customWidth="1"/>
    <col min="4627" max="4627" width="13.140625" style="91" customWidth="1"/>
    <col min="4628" max="4628" width="16" style="91" customWidth="1"/>
    <col min="4629" max="4629" width="14.85546875" style="91" customWidth="1"/>
    <col min="4630" max="4630" width="15.28515625" style="91" customWidth="1"/>
    <col min="4631" max="4631" width="19.28515625" style="91" bestFit="1" customWidth="1"/>
    <col min="4632" max="4865" width="11.42578125" style="91"/>
    <col min="4866" max="4866" width="7.28515625" style="91" customWidth="1"/>
    <col min="4867" max="4868" width="11.28515625" style="91" bestFit="1" customWidth="1"/>
    <col min="4869" max="4869" width="9.7109375" style="91" customWidth="1"/>
    <col min="4870" max="4870" width="17.28515625" style="91" bestFit="1" customWidth="1"/>
    <col min="4871" max="4871" width="11" style="91" bestFit="1" customWidth="1"/>
    <col min="4872" max="4872" width="11.42578125" style="91"/>
    <col min="4873" max="4873" width="13.42578125" style="91" customWidth="1"/>
    <col min="4874" max="4874" width="15.28515625" style="91" customWidth="1"/>
    <col min="4875" max="4875" width="19.42578125" style="91" customWidth="1"/>
    <col min="4876" max="4876" width="18.28515625" style="91" bestFit="1" customWidth="1"/>
    <col min="4877" max="4877" width="10.85546875" style="91" bestFit="1" customWidth="1"/>
    <col min="4878" max="4878" width="10.7109375" style="91" bestFit="1" customWidth="1"/>
    <col min="4879" max="4879" width="13.85546875" style="91" customWidth="1"/>
    <col min="4880" max="4880" width="10.85546875" style="91" bestFit="1" customWidth="1"/>
    <col min="4881" max="4881" width="10.7109375" style="91" bestFit="1" customWidth="1"/>
    <col min="4882" max="4882" width="18" style="91" customWidth="1"/>
    <col min="4883" max="4883" width="13.140625" style="91" customWidth="1"/>
    <col min="4884" max="4884" width="16" style="91" customWidth="1"/>
    <col min="4885" max="4885" width="14.85546875" style="91" customWidth="1"/>
    <col min="4886" max="4886" width="15.28515625" style="91" customWidth="1"/>
    <col min="4887" max="4887" width="19.28515625" style="91" bestFit="1" customWidth="1"/>
    <col min="4888" max="5121" width="11.42578125" style="91"/>
    <col min="5122" max="5122" width="7.28515625" style="91" customWidth="1"/>
    <col min="5123" max="5124" width="11.28515625" style="91" bestFit="1" customWidth="1"/>
    <col min="5125" max="5125" width="9.7109375" style="91" customWidth="1"/>
    <col min="5126" max="5126" width="17.28515625" style="91" bestFit="1" customWidth="1"/>
    <col min="5127" max="5127" width="11" style="91" bestFit="1" customWidth="1"/>
    <col min="5128" max="5128" width="11.42578125" style="91"/>
    <col min="5129" max="5129" width="13.42578125" style="91" customWidth="1"/>
    <col min="5130" max="5130" width="15.28515625" style="91" customWidth="1"/>
    <col min="5131" max="5131" width="19.42578125" style="91" customWidth="1"/>
    <col min="5132" max="5132" width="18.28515625" style="91" bestFit="1" customWidth="1"/>
    <col min="5133" max="5133" width="10.85546875" style="91" bestFit="1" customWidth="1"/>
    <col min="5134" max="5134" width="10.7109375" style="91" bestFit="1" customWidth="1"/>
    <col min="5135" max="5135" width="13.85546875" style="91" customWidth="1"/>
    <col min="5136" max="5136" width="10.85546875" style="91" bestFit="1" customWidth="1"/>
    <col min="5137" max="5137" width="10.7109375" style="91" bestFit="1" customWidth="1"/>
    <col min="5138" max="5138" width="18" style="91" customWidth="1"/>
    <col min="5139" max="5139" width="13.140625" style="91" customWidth="1"/>
    <col min="5140" max="5140" width="16" style="91" customWidth="1"/>
    <col min="5141" max="5141" width="14.85546875" style="91" customWidth="1"/>
    <col min="5142" max="5142" width="15.28515625" style="91" customWidth="1"/>
    <col min="5143" max="5143" width="19.28515625" style="91" bestFit="1" customWidth="1"/>
    <col min="5144" max="5377" width="11.42578125" style="91"/>
    <col min="5378" max="5378" width="7.28515625" style="91" customWidth="1"/>
    <col min="5379" max="5380" width="11.28515625" style="91" bestFit="1" customWidth="1"/>
    <col min="5381" max="5381" width="9.7109375" style="91" customWidth="1"/>
    <col min="5382" max="5382" width="17.28515625" style="91" bestFit="1" customWidth="1"/>
    <col min="5383" max="5383" width="11" style="91" bestFit="1" customWidth="1"/>
    <col min="5384" max="5384" width="11.42578125" style="91"/>
    <col min="5385" max="5385" width="13.42578125" style="91" customWidth="1"/>
    <col min="5386" max="5386" width="15.28515625" style="91" customWidth="1"/>
    <col min="5387" max="5387" width="19.42578125" style="91" customWidth="1"/>
    <col min="5388" max="5388" width="18.28515625" style="91" bestFit="1" customWidth="1"/>
    <col min="5389" max="5389" width="10.85546875" style="91" bestFit="1" customWidth="1"/>
    <col min="5390" max="5390" width="10.7109375" style="91" bestFit="1" customWidth="1"/>
    <col min="5391" max="5391" width="13.85546875" style="91" customWidth="1"/>
    <col min="5392" max="5392" width="10.85546875" style="91" bestFit="1" customWidth="1"/>
    <col min="5393" max="5393" width="10.7109375" style="91" bestFit="1" customWidth="1"/>
    <col min="5394" max="5394" width="18" style="91" customWidth="1"/>
    <col min="5395" max="5395" width="13.140625" style="91" customWidth="1"/>
    <col min="5396" max="5396" width="16" style="91" customWidth="1"/>
    <col min="5397" max="5397" width="14.85546875" style="91" customWidth="1"/>
    <col min="5398" max="5398" width="15.28515625" style="91" customWidth="1"/>
    <col min="5399" max="5399" width="19.28515625" style="91" bestFit="1" customWidth="1"/>
    <col min="5400" max="5633" width="11.42578125" style="91"/>
    <col min="5634" max="5634" width="7.28515625" style="91" customWidth="1"/>
    <col min="5635" max="5636" width="11.28515625" style="91" bestFit="1" customWidth="1"/>
    <col min="5637" max="5637" width="9.7109375" style="91" customWidth="1"/>
    <col min="5638" max="5638" width="17.28515625" style="91" bestFit="1" customWidth="1"/>
    <col min="5639" max="5639" width="11" style="91" bestFit="1" customWidth="1"/>
    <col min="5640" max="5640" width="11.42578125" style="91"/>
    <col min="5641" max="5641" width="13.42578125" style="91" customWidth="1"/>
    <col min="5642" max="5642" width="15.28515625" style="91" customWidth="1"/>
    <col min="5643" max="5643" width="19.42578125" style="91" customWidth="1"/>
    <col min="5644" max="5644" width="18.28515625" style="91" bestFit="1" customWidth="1"/>
    <col min="5645" max="5645" width="10.85546875" style="91" bestFit="1" customWidth="1"/>
    <col min="5646" max="5646" width="10.7109375" style="91" bestFit="1" customWidth="1"/>
    <col min="5647" max="5647" width="13.85546875" style="91" customWidth="1"/>
    <col min="5648" max="5648" width="10.85546875" style="91" bestFit="1" customWidth="1"/>
    <col min="5649" max="5649" width="10.7109375" style="91" bestFit="1" customWidth="1"/>
    <col min="5650" max="5650" width="18" style="91" customWidth="1"/>
    <col min="5651" max="5651" width="13.140625" style="91" customWidth="1"/>
    <col min="5652" max="5652" width="16" style="91" customWidth="1"/>
    <col min="5653" max="5653" width="14.85546875" style="91" customWidth="1"/>
    <col min="5654" max="5654" width="15.28515625" style="91" customWidth="1"/>
    <col min="5655" max="5655" width="19.28515625" style="91" bestFit="1" customWidth="1"/>
    <col min="5656" max="5889" width="11.42578125" style="91"/>
    <col min="5890" max="5890" width="7.28515625" style="91" customWidth="1"/>
    <col min="5891" max="5892" width="11.28515625" style="91" bestFit="1" customWidth="1"/>
    <col min="5893" max="5893" width="9.7109375" style="91" customWidth="1"/>
    <col min="5894" max="5894" width="17.28515625" style="91" bestFit="1" customWidth="1"/>
    <col min="5895" max="5895" width="11" style="91" bestFit="1" customWidth="1"/>
    <col min="5896" max="5896" width="11.42578125" style="91"/>
    <col min="5897" max="5897" width="13.42578125" style="91" customWidth="1"/>
    <col min="5898" max="5898" width="15.28515625" style="91" customWidth="1"/>
    <col min="5899" max="5899" width="19.42578125" style="91" customWidth="1"/>
    <col min="5900" max="5900" width="18.28515625" style="91" bestFit="1" customWidth="1"/>
    <col min="5901" max="5901" width="10.85546875" style="91" bestFit="1" customWidth="1"/>
    <col min="5902" max="5902" width="10.7109375" style="91" bestFit="1" customWidth="1"/>
    <col min="5903" max="5903" width="13.85546875" style="91" customWidth="1"/>
    <col min="5904" max="5904" width="10.85546875" style="91" bestFit="1" customWidth="1"/>
    <col min="5905" max="5905" width="10.7109375" style="91" bestFit="1" customWidth="1"/>
    <col min="5906" max="5906" width="18" style="91" customWidth="1"/>
    <col min="5907" max="5907" width="13.140625" style="91" customWidth="1"/>
    <col min="5908" max="5908" width="16" style="91" customWidth="1"/>
    <col min="5909" max="5909" width="14.85546875" style="91" customWidth="1"/>
    <col min="5910" max="5910" width="15.28515625" style="91" customWidth="1"/>
    <col min="5911" max="5911" width="19.28515625" style="91" bestFit="1" customWidth="1"/>
    <col min="5912" max="6145" width="11.42578125" style="91"/>
    <col min="6146" max="6146" width="7.28515625" style="91" customWidth="1"/>
    <col min="6147" max="6148" width="11.28515625" style="91" bestFit="1" customWidth="1"/>
    <col min="6149" max="6149" width="9.7109375" style="91" customWidth="1"/>
    <col min="6150" max="6150" width="17.28515625" style="91" bestFit="1" customWidth="1"/>
    <col min="6151" max="6151" width="11" style="91" bestFit="1" customWidth="1"/>
    <col min="6152" max="6152" width="11.42578125" style="91"/>
    <col min="6153" max="6153" width="13.42578125" style="91" customWidth="1"/>
    <col min="6154" max="6154" width="15.28515625" style="91" customWidth="1"/>
    <col min="6155" max="6155" width="19.42578125" style="91" customWidth="1"/>
    <col min="6156" max="6156" width="18.28515625" style="91" bestFit="1" customWidth="1"/>
    <col min="6157" max="6157" width="10.85546875" style="91" bestFit="1" customWidth="1"/>
    <col min="6158" max="6158" width="10.7109375" style="91" bestFit="1" customWidth="1"/>
    <col min="6159" max="6159" width="13.85546875" style="91" customWidth="1"/>
    <col min="6160" max="6160" width="10.85546875" style="91" bestFit="1" customWidth="1"/>
    <col min="6161" max="6161" width="10.7109375" style="91" bestFit="1" customWidth="1"/>
    <col min="6162" max="6162" width="18" style="91" customWidth="1"/>
    <col min="6163" max="6163" width="13.140625" style="91" customWidth="1"/>
    <col min="6164" max="6164" width="16" style="91" customWidth="1"/>
    <col min="6165" max="6165" width="14.85546875" style="91" customWidth="1"/>
    <col min="6166" max="6166" width="15.28515625" style="91" customWidth="1"/>
    <col min="6167" max="6167" width="19.28515625" style="91" bestFit="1" customWidth="1"/>
    <col min="6168" max="6401" width="11.42578125" style="91"/>
    <col min="6402" max="6402" width="7.28515625" style="91" customWidth="1"/>
    <col min="6403" max="6404" width="11.28515625" style="91" bestFit="1" customWidth="1"/>
    <col min="6405" max="6405" width="9.7109375" style="91" customWidth="1"/>
    <col min="6406" max="6406" width="17.28515625" style="91" bestFit="1" customWidth="1"/>
    <col min="6407" max="6407" width="11" style="91" bestFit="1" customWidth="1"/>
    <col min="6408" max="6408" width="11.42578125" style="91"/>
    <col min="6409" max="6409" width="13.42578125" style="91" customWidth="1"/>
    <col min="6410" max="6410" width="15.28515625" style="91" customWidth="1"/>
    <col min="6411" max="6411" width="19.42578125" style="91" customWidth="1"/>
    <col min="6412" max="6412" width="18.28515625" style="91" bestFit="1" customWidth="1"/>
    <col min="6413" max="6413" width="10.85546875" style="91" bestFit="1" customWidth="1"/>
    <col min="6414" max="6414" width="10.7109375" style="91" bestFit="1" customWidth="1"/>
    <col min="6415" max="6415" width="13.85546875" style="91" customWidth="1"/>
    <col min="6416" max="6416" width="10.85546875" style="91" bestFit="1" customWidth="1"/>
    <col min="6417" max="6417" width="10.7109375" style="91" bestFit="1" customWidth="1"/>
    <col min="6418" max="6418" width="18" style="91" customWidth="1"/>
    <col min="6419" max="6419" width="13.140625" style="91" customWidth="1"/>
    <col min="6420" max="6420" width="16" style="91" customWidth="1"/>
    <col min="6421" max="6421" width="14.85546875" style="91" customWidth="1"/>
    <col min="6422" max="6422" width="15.28515625" style="91" customWidth="1"/>
    <col min="6423" max="6423" width="19.28515625" style="91" bestFit="1" customWidth="1"/>
    <col min="6424" max="6657" width="11.42578125" style="91"/>
    <col min="6658" max="6658" width="7.28515625" style="91" customWidth="1"/>
    <col min="6659" max="6660" width="11.28515625" style="91" bestFit="1" customWidth="1"/>
    <col min="6661" max="6661" width="9.7109375" style="91" customWidth="1"/>
    <col min="6662" max="6662" width="17.28515625" style="91" bestFit="1" customWidth="1"/>
    <col min="6663" max="6663" width="11" style="91" bestFit="1" customWidth="1"/>
    <col min="6664" max="6664" width="11.42578125" style="91"/>
    <col min="6665" max="6665" width="13.42578125" style="91" customWidth="1"/>
    <col min="6666" max="6666" width="15.28515625" style="91" customWidth="1"/>
    <col min="6667" max="6667" width="19.42578125" style="91" customWidth="1"/>
    <col min="6668" max="6668" width="18.28515625" style="91" bestFit="1" customWidth="1"/>
    <col min="6669" max="6669" width="10.85546875" style="91" bestFit="1" customWidth="1"/>
    <col min="6670" max="6670" width="10.7109375" style="91" bestFit="1" customWidth="1"/>
    <col min="6671" max="6671" width="13.85546875" style="91" customWidth="1"/>
    <col min="6672" max="6672" width="10.85546875" style="91" bestFit="1" customWidth="1"/>
    <col min="6673" max="6673" width="10.7109375" style="91" bestFit="1" customWidth="1"/>
    <col min="6674" max="6674" width="18" style="91" customWidth="1"/>
    <col min="6675" max="6675" width="13.140625" style="91" customWidth="1"/>
    <col min="6676" max="6676" width="16" style="91" customWidth="1"/>
    <col min="6677" max="6677" width="14.85546875" style="91" customWidth="1"/>
    <col min="6678" max="6678" width="15.28515625" style="91" customWidth="1"/>
    <col min="6679" max="6679" width="19.28515625" style="91" bestFit="1" customWidth="1"/>
    <col min="6680" max="6913" width="11.42578125" style="91"/>
    <col min="6914" max="6914" width="7.28515625" style="91" customWidth="1"/>
    <col min="6915" max="6916" width="11.28515625" style="91" bestFit="1" customWidth="1"/>
    <col min="6917" max="6917" width="9.7109375" style="91" customWidth="1"/>
    <col min="6918" max="6918" width="17.28515625" style="91" bestFit="1" customWidth="1"/>
    <col min="6919" max="6919" width="11" style="91" bestFit="1" customWidth="1"/>
    <col min="6920" max="6920" width="11.42578125" style="91"/>
    <col min="6921" max="6921" width="13.42578125" style="91" customWidth="1"/>
    <col min="6922" max="6922" width="15.28515625" style="91" customWidth="1"/>
    <col min="6923" max="6923" width="19.42578125" style="91" customWidth="1"/>
    <col min="6924" max="6924" width="18.28515625" style="91" bestFit="1" customWidth="1"/>
    <col min="6925" max="6925" width="10.85546875" style="91" bestFit="1" customWidth="1"/>
    <col min="6926" max="6926" width="10.7109375" style="91" bestFit="1" customWidth="1"/>
    <col min="6927" max="6927" width="13.85546875" style="91" customWidth="1"/>
    <col min="6928" max="6928" width="10.85546875" style="91" bestFit="1" customWidth="1"/>
    <col min="6929" max="6929" width="10.7109375" style="91" bestFit="1" customWidth="1"/>
    <col min="6930" max="6930" width="18" style="91" customWidth="1"/>
    <col min="6931" max="6931" width="13.140625" style="91" customWidth="1"/>
    <col min="6932" max="6932" width="16" style="91" customWidth="1"/>
    <col min="6933" max="6933" width="14.85546875" style="91" customWidth="1"/>
    <col min="6934" max="6934" width="15.28515625" style="91" customWidth="1"/>
    <col min="6935" max="6935" width="19.28515625" style="91" bestFit="1" customWidth="1"/>
    <col min="6936" max="7169" width="11.42578125" style="91"/>
    <col min="7170" max="7170" width="7.28515625" style="91" customWidth="1"/>
    <col min="7171" max="7172" width="11.28515625" style="91" bestFit="1" customWidth="1"/>
    <col min="7173" max="7173" width="9.7109375" style="91" customWidth="1"/>
    <col min="7174" max="7174" width="17.28515625" style="91" bestFit="1" customWidth="1"/>
    <col min="7175" max="7175" width="11" style="91" bestFit="1" customWidth="1"/>
    <col min="7176" max="7176" width="11.42578125" style="91"/>
    <col min="7177" max="7177" width="13.42578125" style="91" customWidth="1"/>
    <col min="7178" max="7178" width="15.28515625" style="91" customWidth="1"/>
    <col min="7179" max="7179" width="19.42578125" style="91" customWidth="1"/>
    <col min="7180" max="7180" width="18.28515625" style="91" bestFit="1" customWidth="1"/>
    <col min="7181" max="7181" width="10.85546875" style="91" bestFit="1" customWidth="1"/>
    <col min="7182" max="7182" width="10.7109375" style="91" bestFit="1" customWidth="1"/>
    <col min="7183" max="7183" width="13.85546875" style="91" customWidth="1"/>
    <col min="7184" max="7184" width="10.85546875" style="91" bestFit="1" customWidth="1"/>
    <col min="7185" max="7185" width="10.7109375" style="91" bestFit="1" customWidth="1"/>
    <col min="7186" max="7186" width="18" style="91" customWidth="1"/>
    <col min="7187" max="7187" width="13.140625" style="91" customWidth="1"/>
    <col min="7188" max="7188" width="16" style="91" customWidth="1"/>
    <col min="7189" max="7189" width="14.85546875" style="91" customWidth="1"/>
    <col min="7190" max="7190" width="15.28515625" style="91" customWidth="1"/>
    <col min="7191" max="7191" width="19.28515625" style="91" bestFit="1" customWidth="1"/>
    <col min="7192" max="7425" width="11.42578125" style="91"/>
    <col min="7426" max="7426" width="7.28515625" style="91" customWidth="1"/>
    <col min="7427" max="7428" width="11.28515625" style="91" bestFit="1" customWidth="1"/>
    <col min="7429" max="7429" width="9.7109375" style="91" customWidth="1"/>
    <col min="7430" max="7430" width="17.28515625" style="91" bestFit="1" customWidth="1"/>
    <col min="7431" max="7431" width="11" style="91" bestFit="1" customWidth="1"/>
    <col min="7432" max="7432" width="11.42578125" style="91"/>
    <col min="7433" max="7433" width="13.42578125" style="91" customWidth="1"/>
    <col min="7434" max="7434" width="15.28515625" style="91" customWidth="1"/>
    <col min="7435" max="7435" width="19.42578125" style="91" customWidth="1"/>
    <col min="7436" max="7436" width="18.28515625" style="91" bestFit="1" customWidth="1"/>
    <col min="7437" max="7437" width="10.85546875" style="91" bestFit="1" customWidth="1"/>
    <col min="7438" max="7438" width="10.7109375" style="91" bestFit="1" customWidth="1"/>
    <col min="7439" max="7439" width="13.85546875" style="91" customWidth="1"/>
    <col min="7440" max="7440" width="10.85546875" style="91" bestFit="1" customWidth="1"/>
    <col min="7441" max="7441" width="10.7109375" style="91" bestFit="1" customWidth="1"/>
    <col min="7442" max="7442" width="18" style="91" customWidth="1"/>
    <col min="7443" max="7443" width="13.140625" style="91" customWidth="1"/>
    <col min="7444" max="7444" width="16" style="91" customWidth="1"/>
    <col min="7445" max="7445" width="14.85546875" style="91" customWidth="1"/>
    <col min="7446" max="7446" width="15.28515625" style="91" customWidth="1"/>
    <col min="7447" max="7447" width="19.28515625" style="91" bestFit="1" customWidth="1"/>
    <col min="7448" max="7681" width="11.42578125" style="91"/>
    <col min="7682" max="7682" width="7.28515625" style="91" customWidth="1"/>
    <col min="7683" max="7684" width="11.28515625" style="91" bestFit="1" customWidth="1"/>
    <col min="7685" max="7685" width="9.7109375" style="91" customWidth="1"/>
    <col min="7686" max="7686" width="17.28515625" style="91" bestFit="1" customWidth="1"/>
    <col min="7687" max="7687" width="11" style="91" bestFit="1" customWidth="1"/>
    <col min="7688" max="7688" width="11.42578125" style="91"/>
    <col min="7689" max="7689" width="13.42578125" style="91" customWidth="1"/>
    <col min="7690" max="7690" width="15.28515625" style="91" customWidth="1"/>
    <col min="7691" max="7691" width="19.42578125" style="91" customWidth="1"/>
    <col min="7692" max="7692" width="18.28515625" style="91" bestFit="1" customWidth="1"/>
    <col min="7693" max="7693" width="10.85546875" style="91" bestFit="1" customWidth="1"/>
    <col min="7694" max="7694" width="10.7109375" style="91" bestFit="1" customWidth="1"/>
    <col min="7695" max="7695" width="13.85546875" style="91" customWidth="1"/>
    <col min="7696" max="7696" width="10.85546875" style="91" bestFit="1" customWidth="1"/>
    <col min="7697" max="7697" width="10.7109375" style="91" bestFit="1" customWidth="1"/>
    <col min="7698" max="7698" width="18" style="91" customWidth="1"/>
    <col min="7699" max="7699" width="13.140625" style="91" customWidth="1"/>
    <col min="7700" max="7700" width="16" style="91" customWidth="1"/>
    <col min="7701" max="7701" width="14.85546875" style="91" customWidth="1"/>
    <col min="7702" max="7702" width="15.28515625" style="91" customWidth="1"/>
    <col min="7703" max="7703" width="19.28515625" style="91" bestFit="1" customWidth="1"/>
    <col min="7704" max="7937" width="11.42578125" style="91"/>
    <col min="7938" max="7938" width="7.28515625" style="91" customWidth="1"/>
    <col min="7939" max="7940" width="11.28515625" style="91" bestFit="1" customWidth="1"/>
    <col min="7941" max="7941" width="9.7109375" style="91" customWidth="1"/>
    <col min="7942" max="7942" width="17.28515625" style="91" bestFit="1" customWidth="1"/>
    <col min="7943" max="7943" width="11" style="91" bestFit="1" customWidth="1"/>
    <col min="7944" max="7944" width="11.42578125" style="91"/>
    <col min="7945" max="7945" width="13.42578125" style="91" customWidth="1"/>
    <col min="7946" max="7946" width="15.28515625" style="91" customWidth="1"/>
    <col min="7947" max="7947" width="19.42578125" style="91" customWidth="1"/>
    <col min="7948" max="7948" width="18.28515625" style="91" bestFit="1" customWidth="1"/>
    <col min="7949" max="7949" width="10.85546875" style="91" bestFit="1" customWidth="1"/>
    <col min="7950" max="7950" width="10.7109375" style="91" bestFit="1" customWidth="1"/>
    <col min="7951" max="7951" width="13.85546875" style="91" customWidth="1"/>
    <col min="7952" max="7952" width="10.85546875" style="91" bestFit="1" customWidth="1"/>
    <col min="7953" max="7953" width="10.7109375" style="91" bestFit="1" customWidth="1"/>
    <col min="7954" max="7954" width="18" style="91" customWidth="1"/>
    <col min="7955" max="7955" width="13.140625" style="91" customWidth="1"/>
    <col min="7956" max="7956" width="16" style="91" customWidth="1"/>
    <col min="7957" max="7957" width="14.85546875" style="91" customWidth="1"/>
    <col min="7958" max="7958" width="15.28515625" style="91" customWidth="1"/>
    <col min="7959" max="7959" width="19.28515625" style="91" bestFit="1" customWidth="1"/>
    <col min="7960" max="8193" width="11.42578125" style="91"/>
    <col min="8194" max="8194" width="7.28515625" style="91" customWidth="1"/>
    <col min="8195" max="8196" width="11.28515625" style="91" bestFit="1" customWidth="1"/>
    <col min="8197" max="8197" width="9.7109375" style="91" customWidth="1"/>
    <col min="8198" max="8198" width="17.28515625" style="91" bestFit="1" customWidth="1"/>
    <col min="8199" max="8199" width="11" style="91" bestFit="1" customWidth="1"/>
    <col min="8200" max="8200" width="11.42578125" style="91"/>
    <col min="8201" max="8201" width="13.42578125" style="91" customWidth="1"/>
    <col min="8202" max="8202" width="15.28515625" style="91" customWidth="1"/>
    <col min="8203" max="8203" width="19.42578125" style="91" customWidth="1"/>
    <col min="8204" max="8204" width="18.28515625" style="91" bestFit="1" customWidth="1"/>
    <col min="8205" max="8205" width="10.85546875" style="91" bestFit="1" customWidth="1"/>
    <col min="8206" max="8206" width="10.7109375" style="91" bestFit="1" customWidth="1"/>
    <col min="8207" max="8207" width="13.85546875" style="91" customWidth="1"/>
    <col min="8208" max="8208" width="10.85546875" style="91" bestFit="1" customWidth="1"/>
    <col min="8209" max="8209" width="10.7109375" style="91" bestFit="1" customWidth="1"/>
    <col min="8210" max="8210" width="18" style="91" customWidth="1"/>
    <col min="8211" max="8211" width="13.140625" style="91" customWidth="1"/>
    <col min="8212" max="8212" width="16" style="91" customWidth="1"/>
    <col min="8213" max="8213" width="14.85546875" style="91" customWidth="1"/>
    <col min="8214" max="8214" width="15.28515625" style="91" customWidth="1"/>
    <col min="8215" max="8215" width="19.28515625" style="91" bestFit="1" customWidth="1"/>
    <col min="8216" max="8449" width="11.42578125" style="91"/>
    <col min="8450" max="8450" width="7.28515625" style="91" customWidth="1"/>
    <col min="8451" max="8452" width="11.28515625" style="91" bestFit="1" customWidth="1"/>
    <col min="8453" max="8453" width="9.7109375" style="91" customWidth="1"/>
    <col min="8454" max="8454" width="17.28515625" style="91" bestFit="1" customWidth="1"/>
    <col min="8455" max="8455" width="11" style="91" bestFit="1" customWidth="1"/>
    <col min="8456" max="8456" width="11.42578125" style="91"/>
    <col min="8457" max="8457" width="13.42578125" style="91" customWidth="1"/>
    <col min="8458" max="8458" width="15.28515625" style="91" customWidth="1"/>
    <col min="8459" max="8459" width="19.42578125" style="91" customWidth="1"/>
    <col min="8460" max="8460" width="18.28515625" style="91" bestFit="1" customWidth="1"/>
    <col min="8461" max="8461" width="10.85546875" style="91" bestFit="1" customWidth="1"/>
    <col min="8462" max="8462" width="10.7109375" style="91" bestFit="1" customWidth="1"/>
    <col min="8463" max="8463" width="13.85546875" style="91" customWidth="1"/>
    <col min="8464" max="8464" width="10.85546875" style="91" bestFit="1" customWidth="1"/>
    <col min="8465" max="8465" width="10.7109375" style="91" bestFit="1" customWidth="1"/>
    <col min="8466" max="8466" width="18" style="91" customWidth="1"/>
    <col min="8467" max="8467" width="13.140625" style="91" customWidth="1"/>
    <col min="8468" max="8468" width="16" style="91" customWidth="1"/>
    <col min="8469" max="8469" width="14.85546875" style="91" customWidth="1"/>
    <col min="8470" max="8470" width="15.28515625" style="91" customWidth="1"/>
    <col min="8471" max="8471" width="19.28515625" style="91" bestFit="1" customWidth="1"/>
    <col min="8472" max="8705" width="11.42578125" style="91"/>
    <col min="8706" max="8706" width="7.28515625" style="91" customWidth="1"/>
    <col min="8707" max="8708" width="11.28515625" style="91" bestFit="1" customWidth="1"/>
    <col min="8709" max="8709" width="9.7109375" style="91" customWidth="1"/>
    <col min="8710" max="8710" width="17.28515625" style="91" bestFit="1" customWidth="1"/>
    <col min="8711" max="8711" width="11" style="91" bestFit="1" customWidth="1"/>
    <col min="8712" max="8712" width="11.42578125" style="91"/>
    <col min="8713" max="8713" width="13.42578125" style="91" customWidth="1"/>
    <col min="8714" max="8714" width="15.28515625" style="91" customWidth="1"/>
    <col min="8715" max="8715" width="19.42578125" style="91" customWidth="1"/>
    <col min="8716" max="8716" width="18.28515625" style="91" bestFit="1" customWidth="1"/>
    <col min="8717" max="8717" width="10.85546875" style="91" bestFit="1" customWidth="1"/>
    <col min="8718" max="8718" width="10.7109375" style="91" bestFit="1" customWidth="1"/>
    <col min="8719" max="8719" width="13.85546875" style="91" customWidth="1"/>
    <col min="8720" max="8720" width="10.85546875" style="91" bestFit="1" customWidth="1"/>
    <col min="8721" max="8721" width="10.7109375" style="91" bestFit="1" customWidth="1"/>
    <col min="8722" max="8722" width="18" style="91" customWidth="1"/>
    <col min="8723" max="8723" width="13.140625" style="91" customWidth="1"/>
    <col min="8724" max="8724" width="16" style="91" customWidth="1"/>
    <col min="8725" max="8725" width="14.85546875" style="91" customWidth="1"/>
    <col min="8726" max="8726" width="15.28515625" style="91" customWidth="1"/>
    <col min="8727" max="8727" width="19.28515625" style="91" bestFit="1" customWidth="1"/>
    <col min="8728" max="8961" width="11.42578125" style="91"/>
    <col min="8962" max="8962" width="7.28515625" style="91" customWidth="1"/>
    <col min="8963" max="8964" width="11.28515625" style="91" bestFit="1" customWidth="1"/>
    <col min="8965" max="8965" width="9.7109375" style="91" customWidth="1"/>
    <col min="8966" max="8966" width="17.28515625" style="91" bestFit="1" customWidth="1"/>
    <col min="8967" max="8967" width="11" style="91" bestFit="1" customWidth="1"/>
    <col min="8968" max="8968" width="11.42578125" style="91"/>
    <col min="8969" max="8969" width="13.42578125" style="91" customWidth="1"/>
    <col min="8970" max="8970" width="15.28515625" style="91" customWidth="1"/>
    <col min="8971" max="8971" width="19.42578125" style="91" customWidth="1"/>
    <col min="8972" max="8972" width="18.28515625" style="91" bestFit="1" customWidth="1"/>
    <col min="8973" max="8973" width="10.85546875" style="91" bestFit="1" customWidth="1"/>
    <col min="8974" max="8974" width="10.7109375" style="91" bestFit="1" customWidth="1"/>
    <col min="8975" max="8975" width="13.85546875" style="91" customWidth="1"/>
    <col min="8976" max="8976" width="10.85546875" style="91" bestFit="1" customWidth="1"/>
    <col min="8977" max="8977" width="10.7109375" style="91" bestFit="1" customWidth="1"/>
    <col min="8978" max="8978" width="18" style="91" customWidth="1"/>
    <col min="8979" max="8979" width="13.140625" style="91" customWidth="1"/>
    <col min="8980" max="8980" width="16" style="91" customWidth="1"/>
    <col min="8981" max="8981" width="14.85546875" style="91" customWidth="1"/>
    <col min="8982" max="8982" width="15.28515625" style="91" customWidth="1"/>
    <col min="8983" max="8983" width="19.28515625" style="91" bestFit="1" customWidth="1"/>
    <col min="8984" max="9217" width="11.42578125" style="91"/>
    <col min="9218" max="9218" width="7.28515625" style="91" customWidth="1"/>
    <col min="9219" max="9220" width="11.28515625" style="91" bestFit="1" customWidth="1"/>
    <col min="9221" max="9221" width="9.7109375" style="91" customWidth="1"/>
    <col min="9222" max="9222" width="17.28515625" style="91" bestFit="1" customWidth="1"/>
    <col min="9223" max="9223" width="11" style="91" bestFit="1" customWidth="1"/>
    <col min="9224" max="9224" width="11.42578125" style="91"/>
    <col min="9225" max="9225" width="13.42578125" style="91" customWidth="1"/>
    <col min="9226" max="9226" width="15.28515625" style="91" customWidth="1"/>
    <col min="9227" max="9227" width="19.42578125" style="91" customWidth="1"/>
    <col min="9228" max="9228" width="18.28515625" style="91" bestFit="1" customWidth="1"/>
    <col min="9229" max="9229" width="10.85546875" style="91" bestFit="1" customWidth="1"/>
    <col min="9230" max="9230" width="10.7109375" style="91" bestFit="1" customWidth="1"/>
    <col min="9231" max="9231" width="13.85546875" style="91" customWidth="1"/>
    <col min="9232" max="9232" width="10.85546875" style="91" bestFit="1" customWidth="1"/>
    <col min="9233" max="9233" width="10.7109375" style="91" bestFit="1" customWidth="1"/>
    <col min="9234" max="9234" width="18" style="91" customWidth="1"/>
    <col min="9235" max="9235" width="13.140625" style="91" customWidth="1"/>
    <col min="9236" max="9236" width="16" style="91" customWidth="1"/>
    <col min="9237" max="9237" width="14.85546875" style="91" customWidth="1"/>
    <col min="9238" max="9238" width="15.28515625" style="91" customWidth="1"/>
    <col min="9239" max="9239" width="19.28515625" style="91" bestFit="1" customWidth="1"/>
    <col min="9240" max="9473" width="11.42578125" style="91"/>
    <col min="9474" max="9474" width="7.28515625" style="91" customWidth="1"/>
    <col min="9475" max="9476" width="11.28515625" style="91" bestFit="1" customWidth="1"/>
    <col min="9477" max="9477" width="9.7109375" style="91" customWidth="1"/>
    <col min="9478" max="9478" width="17.28515625" style="91" bestFit="1" customWidth="1"/>
    <col min="9479" max="9479" width="11" style="91" bestFit="1" customWidth="1"/>
    <col min="9480" max="9480" width="11.42578125" style="91"/>
    <col min="9481" max="9481" width="13.42578125" style="91" customWidth="1"/>
    <col min="9482" max="9482" width="15.28515625" style="91" customWidth="1"/>
    <col min="9483" max="9483" width="19.42578125" style="91" customWidth="1"/>
    <col min="9484" max="9484" width="18.28515625" style="91" bestFit="1" customWidth="1"/>
    <col min="9485" max="9485" width="10.85546875" style="91" bestFit="1" customWidth="1"/>
    <col min="9486" max="9486" width="10.7109375" style="91" bestFit="1" customWidth="1"/>
    <col min="9487" max="9487" width="13.85546875" style="91" customWidth="1"/>
    <col min="9488" max="9488" width="10.85546875" style="91" bestFit="1" customWidth="1"/>
    <col min="9489" max="9489" width="10.7109375" style="91" bestFit="1" customWidth="1"/>
    <col min="9490" max="9490" width="18" style="91" customWidth="1"/>
    <col min="9491" max="9491" width="13.140625" style="91" customWidth="1"/>
    <col min="9492" max="9492" width="16" style="91" customWidth="1"/>
    <col min="9493" max="9493" width="14.85546875" style="91" customWidth="1"/>
    <col min="9494" max="9494" width="15.28515625" style="91" customWidth="1"/>
    <col min="9495" max="9495" width="19.28515625" style="91" bestFit="1" customWidth="1"/>
    <col min="9496" max="9729" width="11.42578125" style="91"/>
    <col min="9730" max="9730" width="7.28515625" style="91" customWidth="1"/>
    <col min="9731" max="9732" width="11.28515625" style="91" bestFit="1" customWidth="1"/>
    <col min="9733" max="9733" width="9.7109375" style="91" customWidth="1"/>
    <col min="9734" max="9734" width="17.28515625" style="91" bestFit="1" customWidth="1"/>
    <col min="9735" max="9735" width="11" style="91" bestFit="1" customWidth="1"/>
    <col min="9736" max="9736" width="11.42578125" style="91"/>
    <col min="9737" max="9737" width="13.42578125" style="91" customWidth="1"/>
    <col min="9738" max="9738" width="15.28515625" style="91" customWidth="1"/>
    <col min="9739" max="9739" width="19.42578125" style="91" customWidth="1"/>
    <col min="9740" max="9740" width="18.28515625" style="91" bestFit="1" customWidth="1"/>
    <col min="9741" max="9741" width="10.85546875" style="91" bestFit="1" customWidth="1"/>
    <col min="9742" max="9742" width="10.7109375" style="91" bestFit="1" customWidth="1"/>
    <col min="9743" max="9743" width="13.85546875" style="91" customWidth="1"/>
    <col min="9744" max="9744" width="10.85546875" style="91" bestFit="1" customWidth="1"/>
    <col min="9745" max="9745" width="10.7109375" style="91" bestFit="1" customWidth="1"/>
    <col min="9746" max="9746" width="18" style="91" customWidth="1"/>
    <col min="9747" max="9747" width="13.140625" style="91" customWidth="1"/>
    <col min="9748" max="9748" width="16" style="91" customWidth="1"/>
    <col min="9749" max="9749" width="14.85546875" style="91" customWidth="1"/>
    <col min="9750" max="9750" width="15.28515625" style="91" customWidth="1"/>
    <col min="9751" max="9751" width="19.28515625" style="91" bestFit="1" customWidth="1"/>
    <col min="9752" max="9985" width="11.42578125" style="91"/>
    <col min="9986" max="9986" width="7.28515625" style="91" customWidth="1"/>
    <col min="9987" max="9988" width="11.28515625" style="91" bestFit="1" customWidth="1"/>
    <col min="9989" max="9989" width="9.7109375" style="91" customWidth="1"/>
    <col min="9990" max="9990" width="17.28515625" style="91" bestFit="1" customWidth="1"/>
    <col min="9991" max="9991" width="11" style="91" bestFit="1" customWidth="1"/>
    <col min="9992" max="9992" width="11.42578125" style="91"/>
    <col min="9993" max="9993" width="13.42578125" style="91" customWidth="1"/>
    <col min="9994" max="9994" width="15.28515625" style="91" customWidth="1"/>
    <col min="9995" max="9995" width="19.42578125" style="91" customWidth="1"/>
    <col min="9996" max="9996" width="18.28515625" style="91" bestFit="1" customWidth="1"/>
    <col min="9997" max="9997" width="10.85546875" style="91" bestFit="1" customWidth="1"/>
    <col min="9998" max="9998" width="10.7109375" style="91" bestFit="1" customWidth="1"/>
    <col min="9999" max="9999" width="13.85546875" style="91" customWidth="1"/>
    <col min="10000" max="10000" width="10.85546875" style="91" bestFit="1" customWidth="1"/>
    <col min="10001" max="10001" width="10.7109375" style="91" bestFit="1" customWidth="1"/>
    <col min="10002" max="10002" width="18" style="91" customWidth="1"/>
    <col min="10003" max="10003" width="13.140625" style="91" customWidth="1"/>
    <col min="10004" max="10004" width="16" style="91" customWidth="1"/>
    <col min="10005" max="10005" width="14.85546875" style="91" customWidth="1"/>
    <col min="10006" max="10006" width="15.28515625" style="91" customWidth="1"/>
    <col min="10007" max="10007" width="19.28515625" style="91" bestFit="1" customWidth="1"/>
    <col min="10008" max="10241" width="11.42578125" style="91"/>
    <col min="10242" max="10242" width="7.28515625" style="91" customWidth="1"/>
    <col min="10243" max="10244" width="11.28515625" style="91" bestFit="1" customWidth="1"/>
    <col min="10245" max="10245" width="9.7109375" style="91" customWidth="1"/>
    <col min="10246" max="10246" width="17.28515625" style="91" bestFit="1" customWidth="1"/>
    <col min="10247" max="10247" width="11" style="91" bestFit="1" customWidth="1"/>
    <col min="10248" max="10248" width="11.42578125" style="91"/>
    <col min="10249" max="10249" width="13.42578125" style="91" customWidth="1"/>
    <col min="10250" max="10250" width="15.28515625" style="91" customWidth="1"/>
    <col min="10251" max="10251" width="19.42578125" style="91" customWidth="1"/>
    <col min="10252" max="10252" width="18.28515625" style="91" bestFit="1" customWidth="1"/>
    <col min="10253" max="10253" width="10.85546875" style="91" bestFit="1" customWidth="1"/>
    <col min="10254" max="10254" width="10.7109375" style="91" bestFit="1" customWidth="1"/>
    <col min="10255" max="10255" width="13.85546875" style="91" customWidth="1"/>
    <col min="10256" max="10256" width="10.85546875" style="91" bestFit="1" customWidth="1"/>
    <col min="10257" max="10257" width="10.7109375" style="91" bestFit="1" customWidth="1"/>
    <col min="10258" max="10258" width="18" style="91" customWidth="1"/>
    <col min="10259" max="10259" width="13.140625" style="91" customWidth="1"/>
    <col min="10260" max="10260" width="16" style="91" customWidth="1"/>
    <col min="10261" max="10261" width="14.85546875" style="91" customWidth="1"/>
    <col min="10262" max="10262" width="15.28515625" style="91" customWidth="1"/>
    <col min="10263" max="10263" width="19.28515625" style="91" bestFit="1" customWidth="1"/>
    <col min="10264" max="10497" width="11.42578125" style="91"/>
    <col min="10498" max="10498" width="7.28515625" style="91" customWidth="1"/>
    <col min="10499" max="10500" width="11.28515625" style="91" bestFit="1" customWidth="1"/>
    <col min="10501" max="10501" width="9.7109375" style="91" customWidth="1"/>
    <col min="10502" max="10502" width="17.28515625" style="91" bestFit="1" customWidth="1"/>
    <col min="10503" max="10503" width="11" style="91" bestFit="1" customWidth="1"/>
    <col min="10504" max="10504" width="11.42578125" style="91"/>
    <col min="10505" max="10505" width="13.42578125" style="91" customWidth="1"/>
    <col min="10506" max="10506" width="15.28515625" style="91" customWidth="1"/>
    <col min="10507" max="10507" width="19.42578125" style="91" customWidth="1"/>
    <col min="10508" max="10508" width="18.28515625" style="91" bestFit="1" customWidth="1"/>
    <col min="10509" max="10509" width="10.85546875" style="91" bestFit="1" customWidth="1"/>
    <col min="10510" max="10510" width="10.7109375" style="91" bestFit="1" customWidth="1"/>
    <col min="10511" max="10511" width="13.85546875" style="91" customWidth="1"/>
    <col min="10512" max="10512" width="10.85546875" style="91" bestFit="1" customWidth="1"/>
    <col min="10513" max="10513" width="10.7109375" style="91" bestFit="1" customWidth="1"/>
    <col min="10514" max="10514" width="18" style="91" customWidth="1"/>
    <col min="10515" max="10515" width="13.140625" style="91" customWidth="1"/>
    <col min="10516" max="10516" width="16" style="91" customWidth="1"/>
    <col min="10517" max="10517" width="14.85546875" style="91" customWidth="1"/>
    <col min="10518" max="10518" width="15.28515625" style="91" customWidth="1"/>
    <col min="10519" max="10519" width="19.28515625" style="91" bestFit="1" customWidth="1"/>
    <col min="10520" max="10753" width="11.42578125" style="91"/>
    <col min="10754" max="10754" width="7.28515625" style="91" customWidth="1"/>
    <col min="10755" max="10756" width="11.28515625" style="91" bestFit="1" customWidth="1"/>
    <col min="10757" max="10757" width="9.7109375" style="91" customWidth="1"/>
    <col min="10758" max="10758" width="17.28515625" style="91" bestFit="1" customWidth="1"/>
    <col min="10759" max="10759" width="11" style="91" bestFit="1" customWidth="1"/>
    <col min="10760" max="10760" width="11.42578125" style="91"/>
    <col min="10761" max="10761" width="13.42578125" style="91" customWidth="1"/>
    <col min="10762" max="10762" width="15.28515625" style="91" customWidth="1"/>
    <col min="10763" max="10763" width="19.42578125" style="91" customWidth="1"/>
    <col min="10764" max="10764" width="18.28515625" style="91" bestFit="1" customWidth="1"/>
    <col min="10765" max="10765" width="10.85546875" style="91" bestFit="1" customWidth="1"/>
    <col min="10766" max="10766" width="10.7109375" style="91" bestFit="1" customWidth="1"/>
    <col min="10767" max="10767" width="13.85546875" style="91" customWidth="1"/>
    <col min="10768" max="10768" width="10.85546875" style="91" bestFit="1" customWidth="1"/>
    <col min="10769" max="10769" width="10.7109375" style="91" bestFit="1" customWidth="1"/>
    <col min="10770" max="10770" width="18" style="91" customWidth="1"/>
    <col min="10771" max="10771" width="13.140625" style="91" customWidth="1"/>
    <col min="10772" max="10772" width="16" style="91" customWidth="1"/>
    <col min="10773" max="10773" width="14.85546875" style="91" customWidth="1"/>
    <col min="10774" max="10774" width="15.28515625" style="91" customWidth="1"/>
    <col min="10775" max="10775" width="19.28515625" style="91" bestFit="1" customWidth="1"/>
    <col min="10776" max="11009" width="11.42578125" style="91"/>
    <col min="11010" max="11010" width="7.28515625" style="91" customWidth="1"/>
    <col min="11011" max="11012" width="11.28515625" style="91" bestFit="1" customWidth="1"/>
    <col min="11013" max="11013" width="9.7109375" style="91" customWidth="1"/>
    <col min="11014" max="11014" width="17.28515625" style="91" bestFit="1" customWidth="1"/>
    <col min="11015" max="11015" width="11" style="91" bestFit="1" customWidth="1"/>
    <col min="11016" max="11016" width="11.42578125" style="91"/>
    <col min="11017" max="11017" width="13.42578125" style="91" customWidth="1"/>
    <col min="11018" max="11018" width="15.28515625" style="91" customWidth="1"/>
    <col min="11019" max="11019" width="19.42578125" style="91" customWidth="1"/>
    <col min="11020" max="11020" width="18.28515625" style="91" bestFit="1" customWidth="1"/>
    <col min="11021" max="11021" width="10.85546875" style="91" bestFit="1" customWidth="1"/>
    <col min="11022" max="11022" width="10.7109375" style="91" bestFit="1" customWidth="1"/>
    <col min="11023" max="11023" width="13.85546875" style="91" customWidth="1"/>
    <col min="11024" max="11024" width="10.85546875" style="91" bestFit="1" customWidth="1"/>
    <col min="11025" max="11025" width="10.7109375" style="91" bestFit="1" customWidth="1"/>
    <col min="11026" max="11026" width="18" style="91" customWidth="1"/>
    <col min="11027" max="11027" width="13.140625" style="91" customWidth="1"/>
    <col min="11028" max="11028" width="16" style="91" customWidth="1"/>
    <col min="11029" max="11029" width="14.85546875" style="91" customWidth="1"/>
    <col min="11030" max="11030" width="15.28515625" style="91" customWidth="1"/>
    <col min="11031" max="11031" width="19.28515625" style="91" bestFit="1" customWidth="1"/>
    <col min="11032" max="11265" width="11.42578125" style="91"/>
    <col min="11266" max="11266" width="7.28515625" style="91" customWidth="1"/>
    <col min="11267" max="11268" width="11.28515625" style="91" bestFit="1" customWidth="1"/>
    <col min="11269" max="11269" width="9.7109375" style="91" customWidth="1"/>
    <col min="11270" max="11270" width="17.28515625" style="91" bestFit="1" customWidth="1"/>
    <col min="11271" max="11271" width="11" style="91" bestFit="1" customWidth="1"/>
    <col min="11272" max="11272" width="11.42578125" style="91"/>
    <col min="11273" max="11273" width="13.42578125" style="91" customWidth="1"/>
    <col min="11274" max="11274" width="15.28515625" style="91" customWidth="1"/>
    <col min="11275" max="11275" width="19.42578125" style="91" customWidth="1"/>
    <col min="11276" max="11276" width="18.28515625" style="91" bestFit="1" customWidth="1"/>
    <col min="11277" max="11277" width="10.85546875" style="91" bestFit="1" customWidth="1"/>
    <col min="11278" max="11278" width="10.7109375" style="91" bestFit="1" customWidth="1"/>
    <col min="11279" max="11279" width="13.85546875" style="91" customWidth="1"/>
    <col min="11280" max="11280" width="10.85546875" style="91" bestFit="1" customWidth="1"/>
    <col min="11281" max="11281" width="10.7109375" style="91" bestFit="1" customWidth="1"/>
    <col min="11282" max="11282" width="18" style="91" customWidth="1"/>
    <col min="11283" max="11283" width="13.140625" style="91" customWidth="1"/>
    <col min="11284" max="11284" width="16" style="91" customWidth="1"/>
    <col min="11285" max="11285" width="14.85546875" style="91" customWidth="1"/>
    <col min="11286" max="11286" width="15.28515625" style="91" customWidth="1"/>
    <col min="11287" max="11287" width="19.28515625" style="91" bestFit="1" customWidth="1"/>
    <col min="11288" max="11521" width="11.42578125" style="91"/>
    <col min="11522" max="11522" width="7.28515625" style="91" customWidth="1"/>
    <col min="11523" max="11524" width="11.28515625" style="91" bestFit="1" customWidth="1"/>
    <col min="11525" max="11525" width="9.7109375" style="91" customWidth="1"/>
    <col min="11526" max="11526" width="17.28515625" style="91" bestFit="1" customWidth="1"/>
    <col min="11527" max="11527" width="11" style="91" bestFit="1" customWidth="1"/>
    <col min="11528" max="11528" width="11.42578125" style="91"/>
    <col min="11529" max="11529" width="13.42578125" style="91" customWidth="1"/>
    <col min="11530" max="11530" width="15.28515625" style="91" customWidth="1"/>
    <col min="11531" max="11531" width="19.42578125" style="91" customWidth="1"/>
    <col min="11532" max="11532" width="18.28515625" style="91" bestFit="1" customWidth="1"/>
    <col min="11533" max="11533" width="10.85546875" style="91" bestFit="1" customWidth="1"/>
    <col min="11534" max="11534" width="10.7109375" style="91" bestFit="1" customWidth="1"/>
    <col min="11535" max="11535" width="13.85546875" style="91" customWidth="1"/>
    <col min="11536" max="11536" width="10.85546875" style="91" bestFit="1" customWidth="1"/>
    <col min="11537" max="11537" width="10.7109375" style="91" bestFit="1" customWidth="1"/>
    <col min="11538" max="11538" width="18" style="91" customWidth="1"/>
    <col min="11539" max="11539" width="13.140625" style="91" customWidth="1"/>
    <col min="11540" max="11540" width="16" style="91" customWidth="1"/>
    <col min="11541" max="11541" width="14.85546875" style="91" customWidth="1"/>
    <col min="11542" max="11542" width="15.28515625" style="91" customWidth="1"/>
    <col min="11543" max="11543" width="19.28515625" style="91" bestFit="1" customWidth="1"/>
    <col min="11544" max="11777" width="11.42578125" style="91"/>
    <col min="11778" max="11778" width="7.28515625" style="91" customWidth="1"/>
    <col min="11779" max="11780" width="11.28515625" style="91" bestFit="1" customWidth="1"/>
    <col min="11781" max="11781" width="9.7109375" style="91" customWidth="1"/>
    <col min="11782" max="11782" width="17.28515625" style="91" bestFit="1" customWidth="1"/>
    <col min="11783" max="11783" width="11" style="91" bestFit="1" customWidth="1"/>
    <col min="11784" max="11784" width="11.42578125" style="91"/>
    <col min="11785" max="11785" width="13.42578125" style="91" customWidth="1"/>
    <col min="11786" max="11786" width="15.28515625" style="91" customWidth="1"/>
    <col min="11787" max="11787" width="19.42578125" style="91" customWidth="1"/>
    <col min="11788" max="11788" width="18.28515625" style="91" bestFit="1" customWidth="1"/>
    <col min="11789" max="11789" width="10.85546875" style="91" bestFit="1" customWidth="1"/>
    <col min="11790" max="11790" width="10.7109375" style="91" bestFit="1" customWidth="1"/>
    <col min="11791" max="11791" width="13.85546875" style="91" customWidth="1"/>
    <col min="11792" max="11792" width="10.85546875" style="91" bestFit="1" customWidth="1"/>
    <col min="11793" max="11793" width="10.7109375" style="91" bestFit="1" customWidth="1"/>
    <col min="11794" max="11794" width="18" style="91" customWidth="1"/>
    <col min="11795" max="11795" width="13.140625" style="91" customWidth="1"/>
    <col min="11796" max="11796" width="16" style="91" customWidth="1"/>
    <col min="11797" max="11797" width="14.85546875" style="91" customWidth="1"/>
    <col min="11798" max="11798" width="15.28515625" style="91" customWidth="1"/>
    <col min="11799" max="11799" width="19.28515625" style="91" bestFit="1" customWidth="1"/>
    <col min="11800" max="12033" width="11.42578125" style="91"/>
    <col min="12034" max="12034" width="7.28515625" style="91" customWidth="1"/>
    <col min="12035" max="12036" width="11.28515625" style="91" bestFit="1" customWidth="1"/>
    <col min="12037" max="12037" width="9.7109375" style="91" customWidth="1"/>
    <col min="12038" max="12038" width="17.28515625" style="91" bestFit="1" customWidth="1"/>
    <col min="12039" max="12039" width="11" style="91" bestFit="1" customWidth="1"/>
    <col min="12040" max="12040" width="11.42578125" style="91"/>
    <col min="12041" max="12041" width="13.42578125" style="91" customWidth="1"/>
    <col min="12042" max="12042" width="15.28515625" style="91" customWidth="1"/>
    <col min="12043" max="12043" width="19.42578125" style="91" customWidth="1"/>
    <col min="12044" max="12044" width="18.28515625" style="91" bestFit="1" customWidth="1"/>
    <col min="12045" max="12045" width="10.85546875" style="91" bestFit="1" customWidth="1"/>
    <col min="12046" max="12046" width="10.7109375" style="91" bestFit="1" customWidth="1"/>
    <col min="12047" max="12047" width="13.85546875" style="91" customWidth="1"/>
    <col min="12048" max="12048" width="10.85546875" style="91" bestFit="1" customWidth="1"/>
    <col min="12049" max="12049" width="10.7109375" style="91" bestFit="1" customWidth="1"/>
    <col min="12050" max="12050" width="18" style="91" customWidth="1"/>
    <col min="12051" max="12051" width="13.140625" style="91" customWidth="1"/>
    <col min="12052" max="12052" width="16" style="91" customWidth="1"/>
    <col min="12053" max="12053" width="14.85546875" style="91" customWidth="1"/>
    <col min="12054" max="12054" width="15.28515625" style="91" customWidth="1"/>
    <col min="12055" max="12055" width="19.28515625" style="91" bestFit="1" customWidth="1"/>
    <col min="12056" max="12289" width="11.42578125" style="91"/>
    <col min="12290" max="12290" width="7.28515625" style="91" customWidth="1"/>
    <col min="12291" max="12292" width="11.28515625" style="91" bestFit="1" customWidth="1"/>
    <col min="12293" max="12293" width="9.7109375" style="91" customWidth="1"/>
    <col min="12294" max="12294" width="17.28515625" style="91" bestFit="1" customWidth="1"/>
    <col min="12295" max="12295" width="11" style="91" bestFit="1" customWidth="1"/>
    <col min="12296" max="12296" width="11.42578125" style="91"/>
    <col min="12297" max="12297" width="13.42578125" style="91" customWidth="1"/>
    <col min="12298" max="12298" width="15.28515625" style="91" customWidth="1"/>
    <col min="12299" max="12299" width="19.42578125" style="91" customWidth="1"/>
    <col min="12300" max="12300" width="18.28515625" style="91" bestFit="1" customWidth="1"/>
    <col min="12301" max="12301" width="10.85546875" style="91" bestFit="1" customWidth="1"/>
    <col min="12302" max="12302" width="10.7109375" style="91" bestFit="1" customWidth="1"/>
    <col min="12303" max="12303" width="13.85546875" style="91" customWidth="1"/>
    <col min="12304" max="12304" width="10.85546875" style="91" bestFit="1" customWidth="1"/>
    <col min="12305" max="12305" width="10.7109375" style="91" bestFit="1" customWidth="1"/>
    <col min="12306" max="12306" width="18" style="91" customWidth="1"/>
    <col min="12307" max="12307" width="13.140625" style="91" customWidth="1"/>
    <col min="12308" max="12308" width="16" style="91" customWidth="1"/>
    <col min="12309" max="12309" width="14.85546875" style="91" customWidth="1"/>
    <col min="12310" max="12310" width="15.28515625" style="91" customWidth="1"/>
    <col min="12311" max="12311" width="19.28515625" style="91" bestFit="1" customWidth="1"/>
    <col min="12312" max="12545" width="11.42578125" style="91"/>
    <col min="12546" max="12546" width="7.28515625" style="91" customWidth="1"/>
    <col min="12547" max="12548" width="11.28515625" style="91" bestFit="1" customWidth="1"/>
    <col min="12549" max="12549" width="9.7109375" style="91" customWidth="1"/>
    <col min="12550" max="12550" width="17.28515625" style="91" bestFit="1" customWidth="1"/>
    <col min="12551" max="12551" width="11" style="91" bestFit="1" customWidth="1"/>
    <col min="12552" max="12552" width="11.42578125" style="91"/>
    <col min="12553" max="12553" width="13.42578125" style="91" customWidth="1"/>
    <col min="12554" max="12554" width="15.28515625" style="91" customWidth="1"/>
    <col min="12555" max="12555" width="19.42578125" style="91" customWidth="1"/>
    <col min="12556" max="12556" width="18.28515625" style="91" bestFit="1" customWidth="1"/>
    <col min="12557" max="12557" width="10.85546875" style="91" bestFit="1" customWidth="1"/>
    <col min="12558" max="12558" width="10.7109375" style="91" bestFit="1" customWidth="1"/>
    <col min="12559" max="12559" width="13.85546875" style="91" customWidth="1"/>
    <col min="12560" max="12560" width="10.85546875" style="91" bestFit="1" customWidth="1"/>
    <col min="12561" max="12561" width="10.7109375" style="91" bestFit="1" customWidth="1"/>
    <col min="12562" max="12562" width="18" style="91" customWidth="1"/>
    <col min="12563" max="12563" width="13.140625" style="91" customWidth="1"/>
    <col min="12564" max="12564" width="16" style="91" customWidth="1"/>
    <col min="12565" max="12565" width="14.85546875" style="91" customWidth="1"/>
    <col min="12566" max="12566" width="15.28515625" style="91" customWidth="1"/>
    <col min="12567" max="12567" width="19.28515625" style="91" bestFit="1" customWidth="1"/>
    <col min="12568" max="12801" width="11.42578125" style="91"/>
    <col min="12802" max="12802" width="7.28515625" style="91" customWidth="1"/>
    <col min="12803" max="12804" width="11.28515625" style="91" bestFit="1" customWidth="1"/>
    <col min="12805" max="12805" width="9.7109375" style="91" customWidth="1"/>
    <col min="12806" max="12806" width="17.28515625" style="91" bestFit="1" customWidth="1"/>
    <col min="12807" max="12807" width="11" style="91" bestFit="1" customWidth="1"/>
    <col min="12808" max="12808" width="11.42578125" style="91"/>
    <col min="12809" max="12809" width="13.42578125" style="91" customWidth="1"/>
    <col min="12810" max="12810" width="15.28515625" style="91" customWidth="1"/>
    <col min="12811" max="12811" width="19.42578125" style="91" customWidth="1"/>
    <col min="12812" max="12812" width="18.28515625" style="91" bestFit="1" customWidth="1"/>
    <col min="12813" max="12813" width="10.85546875" style="91" bestFit="1" customWidth="1"/>
    <col min="12814" max="12814" width="10.7109375" style="91" bestFit="1" customWidth="1"/>
    <col min="12815" max="12815" width="13.85546875" style="91" customWidth="1"/>
    <col min="12816" max="12816" width="10.85546875" style="91" bestFit="1" customWidth="1"/>
    <col min="12817" max="12817" width="10.7109375" style="91" bestFit="1" customWidth="1"/>
    <col min="12818" max="12818" width="18" style="91" customWidth="1"/>
    <col min="12819" max="12819" width="13.140625" style="91" customWidth="1"/>
    <col min="12820" max="12820" width="16" style="91" customWidth="1"/>
    <col min="12821" max="12821" width="14.85546875" style="91" customWidth="1"/>
    <col min="12822" max="12822" width="15.28515625" style="91" customWidth="1"/>
    <col min="12823" max="12823" width="19.28515625" style="91" bestFit="1" customWidth="1"/>
    <col min="12824" max="13057" width="11.42578125" style="91"/>
    <col min="13058" max="13058" width="7.28515625" style="91" customWidth="1"/>
    <col min="13059" max="13060" width="11.28515625" style="91" bestFit="1" customWidth="1"/>
    <col min="13061" max="13061" width="9.7109375" style="91" customWidth="1"/>
    <col min="13062" max="13062" width="17.28515625" style="91" bestFit="1" customWidth="1"/>
    <col min="13063" max="13063" width="11" style="91" bestFit="1" customWidth="1"/>
    <col min="13064" max="13064" width="11.42578125" style="91"/>
    <col min="13065" max="13065" width="13.42578125" style="91" customWidth="1"/>
    <col min="13066" max="13066" width="15.28515625" style="91" customWidth="1"/>
    <col min="13067" max="13067" width="19.42578125" style="91" customWidth="1"/>
    <col min="13068" max="13068" width="18.28515625" style="91" bestFit="1" customWidth="1"/>
    <col min="13069" max="13069" width="10.85546875" style="91" bestFit="1" customWidth="1"/>
    <col min="13070" max="13070" width="10.7109375" style="91" bestFit="1" customWidth="1"/>
    <col min="13071" max="13071" width="13.85546875" style="91" customWidth="1"/>
    <col min="13072" max="13072" width="10.85546875" style="91" bestFit="1" customWidth="1"/>
    <col min="13073" max="13073" width="10.7109375" style="91" bestFit="1" customWidth="1"/>
    <col min="13074" max="13074" width="18" style="91" customWidth="1"/>
    <col min="13075" max="13075" width="13.140625" style="91" customWidth="1"/>
    <col min="13076" max="13076" width="16" style="91" customWidth="1"/>
    <col min="13077" max="13077" width="14.85546875" style="91" customWidth="1"/>
    <col min="13078" max="13078" width="15.28515625" style="91" customWidth="1"/>
    <col min="13079" max="13079" width="19.28515625" style="91" bestFit="1" customWidth="1"/>
    <col min="13080" max="13313" width="11.42578125" style="91"/>
    <col min="13314" max="13314" width="7.28515625" style="91" customWidth="1"/>
    <col min="13315" max="13316" width="11.28515625" style="91" bestFit="1" customWidth="1"/>
    <col min="13317" max="13317" width="9.7109375" style="91" customWidth="1"/>
    <col min="13318" max="13318" width="17.28515625" style="91" bestFit="1" customWidth="1"/>
    <col min="13319" max="13319" width="11" style="91" bestFit="1" customWidth="1"/>
    <col min="13320" max="13320" width="11.42578125" style="91"/>
    <col min="13321" max="13321" width="13.42578125" style="91" customWidth="1"/>
    <col min="13322" max="13322" width="15.28515625" style="91" customWidth="1"/>
    <col min="13323" max="13323" width="19.42578125" style="91" customWidth="1"/>
    <col min="13324" max="13324" width="18.28515625" style="91" bestFit="1" customWidth="1"/>
    <col min="13325" max="13325" width="10.85546875" style="91" bestFit="1" customWidth="1"/>
    <col min="13326" max="13326" width="10.7109375" style="91" bestFit="1" customWidth="1"/>
    <col min="13327" max="13327" width="13.85546875" style="91" customWidth="1"/>
    <col min="13328" max="13328" width="10.85546875" style="91" bestFit="1" customWidth="1"/>
    <col min="13329" max="13329" width="10.7109375" style="91" bestFit="1" customWidth="1"/>
    <col min="13330" max="13330" width="18" style="91" customWidth="1"/>
    <col min="13331" max="13331" width="13.140625" style="91" customWidth="1"/>
    <col min="13332" max="13332" width="16" style="91" customWidth="1"/>
    <col min="13333" max="13333" width="14.85546875" style="91" customWidth="1"/>
    <col min="13334" max="13334" width="15.28515625" style="91" customWidth="1"/>
    <col min="13335" max="13335" width="19.28515625" style="91" bestFit="1" customWidth="1"/>
    <col min="13336" max="13569" width="11.42578125" style="91"/>
    <col min="13570" max="13570" width="7.28515625" style="91" customWidth="1"/>
    <col min="13571" max="13572" width="11.28515625" style="91" bestFit="1" customWidth="1"/>
    <col min="13573" max="13573" width="9.7109375" style="91" customWidth="1"/>
    <col min="13574" max="13574" width="17.28515625" style="91" bestFit="1" customWidth="1"/>
    <col min="13575" max="13575" width="11" style="91" bestFit="1" customWidth="1"/>
    <col min="13576" max="13576" width="11.42578125" style="91"/>
    <col min="13577" max="13577" width="13.42578125" style="91" customWidth="1"/>
    <col min="13578" max="13578" width="15.28515625" style="91" customWidth="1"/>
    <col min="13579" max="13579" width="19.42578125" style="91" customWidth="1"/>
    <col min="13580" max="13580" width="18.28515625" style="91" bestFit="1" customWidth="1"/>
    <col min="13581" max="13581" width="10.85546875" style="91" bestFit="1" customWidth="1"/>
    <col min="13582" max="13582" width="10.7109375" style="91" bestFit="1" customWidth="1"/>
    <col min="13583" max="13583" width="13.85546875" style="91" customWidth="1"/>
    <col min="13584" max="13584" width="10.85546875" style="91" bestFit="1" customWidth="1"/>
    <col min="13585" max="13585" width="10.7109375" style="91" bestFit="1" customWidth="1"/>
    <col min="13586" max="13586" width="18" style="91" customWidth="1"/>
    <col min="13587" max="13587" width="13.140625" style="91" customWidth="1"/>
    <col min="13588" max="13588" width="16" style="91" customWidth="1"/>
    <col min="13589" max="13589" width="14.85546875" style="91" customWidth="1"/>
    <col min="13590" max="13590" width="15.28515625" style="91" customWidth="1"/>
    <col min="13591" max="13591" width="19.28515625" style="91" bestFit="1" customWidth="1"/>
    <col min="13592" max="13825" width="11.42578125" style="91"/>
    <col min="13826" max="13826" width="7.28515625" style="91" customWidth="1"/>
    <col min="13827" max="13828" width="11.28515625" style="91" bestFit="1" customWidth="1"/>
    <col min="13829" max="13829" width="9.7109375" style="91" customWidth="1"/>
    <col min="13830" max="13830" width="17.28515625" style="91" bestFit="1" customWidth="1"/>
    <col min="13831" max="13831" width="11" style="91" bestFit="1" customWidth="1"/>
    <col min="13832" max="13832" width="11.42578125" style="91"/>
    <col min="13833" max="13833" width="13.42578125" style="91" customWidth="1"/>
    <col min="13834" max="13834" width="15.28515625" style="91" customWidth="1"/>
    <col min="13835" max="13835" width="19.42578125" style="91" customWidth="1"/>
    <col min="13836" max="13836" width="18.28515625" style="91" bestFit="1" customWidth="1"/>
    <col min="13837" max="13837" width="10.85546875" style="91" bestFit="1" customWidth="1"/>
    <col min="13838" max="13838" width="10.7109375" style="91" bestFit="1" customWidth="1"/>
    <col min="13839" max="13839" width="13.85546875" style="91" customWidth="1"/>
    <col min="13840" max="13840" width="10.85546875" style="91" bestFit="1" customWidth="1"/>
    <col min="13841" max="13841" width="10.7109375" style="91" bestFit="1" customWidth="1"/>
    <col min="13842" max="13842" width="18" style="91" customWidth="1"/>
    <col min="13843" max="13843" width="13.140625" style="91" customWidth="1"/>
    <col min="13844" max="13844" width="16" style="91" customWidth="1"/>
    <col min="13845" max="13845" width="14.85546875" style="91" customWidth="1"/>
    <col min="13846" max="13846" width="15.28515625" style="91" customWidth="1"/>
    <col min="13847" max="13847" width="19.28515625" style="91" bestFit="1" customWidth="1"/>
    <col min="13848" max="14081" width="11.42578125" style="91"/>
    <col min="14082" max="14082" width="7.28515625" style="91" customWidth="1"/>
    <col min="14083" max="14084" width="11.28515625" style="91" bestFit="1" customWidth="1"/>
    <col min="14085" max="14085" width="9.7109375" style="91" customWidth="1"/>
    <col min="14086" max="14086" width="17.28515625" style="91" bestFit="1" customWidth="1"/>
    <col min="14087" max="14087" width="11" style="91" bestFit="1" customWidth="1"/>
    <col min="14088" max="14088" width="11.42578125" style="91"/>
    <col min="14089" max="14089" width="13.42578125" style="91" customWidth="1"/>
    <col min="14090" max="14090" width="15.28515625" style="91" customWidth="1"/>
    <col min="14091" max="14091" width="19.42578125" style="91" customWidth="1"/>
    <col min="14092" max="14092" width="18.28515625" style="91" bestFit="1" customWidth="1"/>
    <col min="14093" max="14093" width="10.85546875" style="91" bestFit="1" customWidth="1"/>
    <col min="14094" max="14094" width="10.7109375" style="91" bestFit="1" customWidth="1"/>
    <col min="14095" max="14095" width="13.85546875" style="91" customWidth="1"/>
    <col min="14096" max="14096" width="10.85546875" style="91" bestFit="1" customWidth="1"/>
    <col min="14097" max="14097" width="10.7109375" style="91" bestFit="1" customWidth="1"/>
    <col min="14098" max="14098" width="18" style="91" customWidth="1"/>
    <col min="14099" max="14099" width="13.140625" style="91" customWidth="1"/>
    <col min="14100" max="14100" width="16" style="91" customWidth="1"/>
    <col min="14101" max="14101" width="14.85546875" style="91" customWidth="1"/>
    <col min="14102" max="14102" width="15.28515625" style="91" customWidth="1"/>
    <col min="14103" max="14103" width="19.28515625" style="91" bestFit="1" customWidth="1"/>
    <col min="14104" max="14337" width="11.42578125" style="91"/>
    <col min="14338" max="14338" width="7.28515625" style="91" customWidth="1"/>
    <col min="14339" max="14340" width="11.28515625" style="91" bestFit="1" customWidth="1"/>
    <col min="14341" max="14341" width="9.7109375" style="91" customWidth="1"/>
    <col min="14342" max="14342" width="17.28515625" style="91" bestFit="1" customWidth="1"/>
    <col min="14343" max="14343" width="11" style="91" bestFit="1" customWidth="1"/>
    <col min="14344" max="14344" width="11.42578125" style="91"/>
    <col min="14345" max="14345" width="13.42578125" style="91" customWidth="1"/>
    <col min="14346" max="14346" width="15.28515625" style="91" customWidth="1"/>
    <col min="14347" max="14347" width="19.42578125" style="91" customWidth="1"/>
    <col min="14348" max="14348" width="18.28515625" style="91" bestFit="1" customWidth="1"/>
    <col min="14349" max="14349" width="10.85546875" style="91" bestFit="1" customWidth="1"/>
    <col min="14350" max="14350" width="10.7109375" style="91" bestFit="1" customWidth="1"/>
    <col min="14351" max="14351" width="13.85546875" style="91" customWidth="1"/>
    <col min="14352" max="14352" width="10.85546875" style="91" bestFit="1" customWidth="1"/>
    <col min="14353" max="14353" width="10.7109375" style="91" bestFit="1" customWidth="1"/>
    <col min="14354" max="14354" width="18" style="91" customWidth="1"/>
    <col min="14355" max="14355" width="13.140625" style="91" customWidth="1"/>
    <col min="14356" max="14356" width="16" style="91" customWidth="1"/>
    <col min="14357" max="14357" width="14.85546875" style="91" customWidth="1"/>
    <col min="14358" max="14358" width="15.28515625" style="91" customWidth="1"/>
    <col min="14359" max="14359" width="19.28515625" style="91" bestFit="1" customWidth="1"/>
    <col min="14360" max="14593" width="11.42578125" style="91"/>
    <col min="14594" max="14594" width="7.28515625" style="91" customWidth="1"/>
    <col min="14595" max="14596" width="11.28515625" style="91" bestFit="1" customWidth="1"/>
    <col min="14597" max="14597" width="9.7109375" style="91" customWidth="1"/>
    <col min="14598" max="14598" width="17.28515625" style="91" bestFit="1" customWidth="1"/>
    <col min="14599" max="14599" width="11" style="91" bestFit="1" customWidth="1"/>
    <col min="14600" max="14600" width="11.42578125" style="91"/>
    <col min="14601" max="14601" width="13.42578125" style="91" customWidth="1"/>
    <col min="14602" max="14602" width="15.28515625" style="91" customWidth="1"/>
    <col min="14603" max="14603" width="19.42578125" style="91" customWidth="1"/>
    <col min="14604" max="14604" width="18.28515625" style="91" bestFit="1" customWidth="1"/>
    <col min="14605" max="14605" width="10.85546875" style="91" bestFit="1" customWidth="1"/>
    <col min="14606" max="14606" width="10.7109375" style="91" bestFit="1" customWidth="1"/>
    <col min="14607" max="14607" width="13.85546875" style="91" customWidth="1"/>
    <col min="14608" max="14608" width="10.85546875" style="91" bestFit="1" customWidth="1"/>
    <col min="14609" max="14609" width="10.7109375" style="91" bestFit="1" customWidth="1"/>
    <col min="14610" max="14610" width="18" style="91" customWidth="1"/>
    <col min="14611" max="14611" width="13.140625" style="91" customWidth="1"/>
    <col min="14612" max="14612" width="16" style="91" customWidth="1"/>
    <col min="14613" max="14613" width="14.85546875" style="91" customWidth="1"/>
    <col min="14614" max="14614" width="15.28515625" style="91" customWidth="1"/>
    <col min="14615" max="14615" width="19.28515625" style="91" bestFit="1" customWidth="1"/>
    <col min="14616" max="14849" width="11.42578125" style="91"/>
    <col min="14850" max="14850" width="7.28515625" style="91" customWidth="1"/>
    <col min="14851" max="14852" width="11.28515625" style="91" bestFit="1" customWidth="1"/>
    <col min="14853" max="14853" width="9.7109375" style="91" customWidth="1"/>
    <col min="14854" max="14854" width="17.28515625" style="91" bestFit="1" customWidth="1"/>
    <col min="14855" max="14855" width="11" style="91" bestFit="1" customWidth="1"/>
    <col min="14856" max="14856" width="11.42578125" style="91"/>
    <col min="14857" max="14857" width="13.42578125" style="91" customWidth="1"/>
    <col min="14858" max="14858" width="15.28515625" style="91" customWidth="1"/>
    <col min="14859" max="14859" width="19.42578125" style="91" customWidth="1"/>
    <col min="14860" max="14860" width="18.28515625" style="91" bestFit="1" customWidth="1"/>
    <col min="14861" max="14861" width="10.85546875" style="91" bestFit="1" customWidth="1"/>
    <col min="14862" max="14862" width="10.7109375" style="91" bestFit="1" customWidth="1"/>
    <col min="14863" max="14863" width="13.85546875" style="91" customWidth="1"/>
    <col min="14864" max="14864" width="10.85546875" style="91" bestFit="1" customWidth="1"/>
    <col min="14865" max="14865" width="10.7109375" style="91" bestFit="1" customWidth="1"/>
    <col min="14866" max="14866" width="18" style="91" customWidth="1"/>
    <col min="14867" max="14867" width="13.140625" style="91" customWidth="1"/>
    <col min="14868" max="14868" width="16" style="91" customWidth="1"/>
    <col min="14869" max="14869" width="14.85546875" style="91" customWidth="1"/>
    <col min="14870" max="14870" width="15.28515625" style="91" customWidth="1"/>
    <col min="14871" max="14871" width="19.28515625" style="91" bestFit="1" customWidth="1"/>
    <col min="14872" max="15105" width="11.42578125" style="91"/>
    <col min="15106" max="15106" width="7.28515625" style="91" customWidth="1"/>
    <col min="15107" max="15108" width="11.28515625" style="91" bestFit="1" customWidth="1"/>
    <col min="15109" max="15109" width="9.7109375" style="91" customWidth="1"/>
    <col min="15110" max="15110" width="17.28515625" style="91" bestFit="1" customWidth="1"/>
    <col min="15111" max="15111" width="11" style="91" bestFit="1" customWidth="1"/>
    <col min="15112" max="15112" width="11.42578125" style="91"/>
    <col min="15113" max="15113" width="13.42578125" style="91" customWidth="1"/>
    <col min="15114" max="15114" width="15.28515625" style="91" customWidth="1"/>
    <col min="15115" max="15115" width="19.42578125" style="91" customWidth="1"/>
    <col min="15116" max="15116" width="18.28515625" style="91" bestFit="1" customWidth="1"/>
    <col min="15117" max="15117" width="10.85546875" style="91" bestFit="1" customWidth="1"/>
    <col min="15118" max="15118" width="10.7109375" style="91" bestFit="1" customWidth="1"/>
    <col min="15119" max="15119" width="13.85546875" style="91" customWidth="1"/>
    <col min="15120" max="15120" width="10.85546875" style="91" bestFit="1" customWidth="1"/>
    <col min="15121" max="15121" width="10.7109375" style="91" bestFit="1" customWidth="1"/>
    <col min="15122" max="15122" width="18" style="91" customWidth="1"/>
    <col min="15123" max="15123" width="13.140625" style="91" customWidth="1"/>
    <col min="15124" max="15124" width="16" style="91" customWidth="1"/>
    <col min="15125" max="15125" width="14.85546875" style="91" customWidth="1"/>
    <col min="15126" max="15126" width="15.28515625" style="91" customWidth="1"/>
    <col min="15127" max="15127" width="19.28515625" style="91" bestFit="1" customWidth="1"/>
    <col min="15128" max="15361" width="11.42578125" style="91"/>
    <col min="15362" max="15362" width="7.28515625" style="91" customWidth="1"/>
    <col min="15363" max="15364" width="11.28515625" style="91" bestFit="1" customWidth="1"/>
    <col min="15365" max="15365" width="9.7109375" style="91" customWidth="1"/>
    <col min="15366" max="15366" width="17.28515625" style="91" bestFit="1" customWidth="1"/>
    <col min="15367" max="15367" width="11" style="91" bestFit="1" customWidth="1"/>
    <col min="15368" max="15368" width="11.42578125" style="91"/>
    <col min="15369" max="15369" width="13.42578125" style="91" customWidth="1"/>
    <col min="15370" max="15370" width="15.28515625" style="91" customWidth="1"/>
    <col min="15371" max="15371" width="19.42578125" style="91" customWidth="1"/>
    <col min="15372" max="15372" width="18.28515625" style="91" bestFit="1" customWidth="1"/>
    <col min="15373" max="15373" width="10.85546875" style="91" bestFit="1" customWidth="1"/>
    <col min="15374" max="15374" width="10.7109375" style="91" bestFit="1" customWidth="1"/>
    <col min="15375" max="15375" width="13.85546875" style="91" customWidth="1"/>
    <col min="15376" max="15376" width="10.85546875" style="91" bestFit="1" customWidth="1"/>
    <col min="15377" max="15377" width="10.7109375" style="91" bestFit="1" customWidth="1"/>
    <col min="15378" max="15378" width="18" style="91" customWidth="1"/>
    <col min="15379" max="15379" width="13.140625" style="91" customWidth="1"/>
    <col min="15380" max="15380" width="16" style="91" customWidth="1"/>
    <col min="15381" max="15381" width="14.85546875" style="91" customWidth="1"/>
    <col min="15382" max="15382" width="15.28515625" style="91" customWidth="1"/>
    <col min="15383" max="15383" width="19.28515625" style="91" bestFit="1" customWidth="1"/>
    <col min="15384" max="15617" width="11.42578125" style="91"/>
    <col min="15618" max="15618" width="7.28515625" style="91" customWidth="1"/>
    <col min="15619" max="15620" width="11.28515625" style="91" bestFit="1" customWidth="1"/>
    <col min="15621" max="15621" width="9.7109375" style="91" customWidth="1"/>
    <col min="15622" max="15622" width="17.28515625" style="91" bestFit="1" customWidth="1"/>
    <col min="15623" max="15623" width="11" style="91" bestFit="1" customWidth="1"/>
    <col min="15624" max="15624" width="11.42578125" style="91"/>
    <col min="15625" max="15625" width="13.42578125" style="91" customWidth="1"/>
    <col min="15626" max="15626" width="15.28515625" style="91" customWidth="1"/>
    <col min="15627" max="15627" width="19.42578125" style="91" customWidth="1"/>
    <col min="15628" max="15628" width="18.28515625" style="91" bestFit="1" customWidth="1"/>
    <col min="15629" max="15629" width="10.85546875" style="91" bestFit="1" customWidth="1"/>
    <col min="15630" max="15630" width="10.7109375" style="91" bestFit="1" customWidth="1"/>
    <col min="15631" max="15631" width="13.85546875" style="91" customWidth="1"/>
    <col min="15632" max="15632" width="10.85546875" style="91" bestFit="1" customWidth="1"/>
    <col min="15633" max="15633" width="10.7109375" style="91" bestFit="1" customWidth="1"/>
    <col min="15634" max="15634" width="18" style="91" customWidth="1"/>
    <col min="15635" max="15635" width="13.140625" style="91" customWidth="1"/>
    <col min="15636" max="15636" width="16" style="91" customWidth="1"/>
    <col min="15637" max="15637" width="14.85546875" style="91" customWidth="1"/>
    <col min="15638" max="15638" width="15.28515625" style="91" customWidth="1"/>
    <col min="15639" max="15639" width="19.28515625" style="91" bestFit="1" customWidth="1"/>
    <col min="15640" max="15873" width="11.42578125" style="91"/>
    <col min="15874" max="15874" width="7.28515625" style="91" customWidth="1"/>
    <col min="15875" max="15876" width="11.28515625" style="91" bestFit="1" customWidth="1"/>
    <col min="15877" max="15877" width="9.7109375" style="91" customWidth="1"/>
    <col min="15878" max="15878" width="17.28515625" style="91" bestFit="1" customWidth="1"/>
    <col min="15879" max="15879" width="11" style="91" bestFit="1" customWidth="1"/>
    <col min="15880" max="15880" width="11.42578125" style="91"/>
    <col min="15881" max="15881" width="13.42578125" style="91" customWidth="1"/>
    <col min="15882" max="15882" width="15.28515625" style="91" customWidth="1"/>
    <col min="15883" max="15883" width="19.42578125" style="91" customWidth="1"/>
    <col min="15884" max="15884" width="18.28515625" style="91" bestFit="1" customWidth="1"/>
    <col min="15885" max="15885" width="10.85546875" style="91" bestFit="1" customWidth="1"/>
    <col min="15886" max="15886" width="10.7109375" style="91" bestFit="1" customWidth="1"/>
    <col min="15887" max="15887" width="13.85546875" style="91" customWidth="1"/>
    <col min="15888" max="15888" width="10.85546875" style="91" bestFit="1" customWidth="1"/>
    <col min="15889" max="15889" width="10.7109375" style="91" bestFit="1" customWidth="1"/>
    <col min="15890" max="15890" width="18" style="91" customWidth="1"/>
    <col min="15891" max="15891" width="13.140625" style="91" customWidth="1"/>
    <col min="15892" max="15892" width="16" style="91" customWidth="1"/>
    <col min="15893" max="15893" width="14.85546875" style="91" customWidth="1"/>
    <col min="15894" max="15894" width="15.28515625" style="91" customWidth="1"/>
    <col min="15895" max="15895" width="19.28515625" style="91" bestFit="1" customWidth="1"/>
    <col min="15896" max="16129" width="11.42578125" style="91"/>
    <col min="16130" max="16130" width="7.28515625" style="91" customWidth="1"/>
    <col min="16131" max="16132" width="11.28515625" style="91" bestFit="1" customWidth="1"/>
    <col min="16133" max="16133" width="9.7109375" style="91" customWidth="1"/>
    <col min="16134" max="16134" width="17.28515625" style="91" bestFit="1" customWidth="1"/>
    <col min="16135" max="16135" width="11" style="91" bestFit="1" customWidth="1"/>
    <col min="16136" max="16136" width="11.42578125" style="91"/>
    <col min="16137" max="16137" width="13.42578125" style="91" customWidth="1"/>
    <col min="16138" max="16138" width="15.28515625" style="91" customWidth="1"/>
    <col min="16139" max="16139" width="19.42578125" style="91" customWidth="1"/>
    <col min="16140" max="16140" width="18.28515625" style="91" bestFit="1" customWidth="1"/>
    <col min="16141" max="16141" width="10.85546875" style="91" bestFit="1" customWidth="1"/>
    <col min="16142" max="16142" width="10.7109375" style="91" bestFit="1" customWidth="1"/>
    <col min="16143" max="16143" width="13.85546875" style="91" customWidth="1"/>
    <col min="16144" max="16144" width="10.85546875" style="91" bestFit="1" customWidth="1"/>
    <col min="16145" max="16145" width="10.7109375" style="91" bestFit="1" customWidth="1"/>
    <col min="16146" max="16146" width="18" style="91" customWidth="1"/>
    <col min="16147" max="16147" width="13.140625" style="91" customWidth="1"/>
    <col min="16148" max="16148" width="16" style="91" customWidth="1"/>
    <col min="16149" max="16149" width="14.85546875" style="91" customWidth="1"/>
    <col min="16150" max="16150" width="15.28515625" style="91" customWidth="1"/>
    <col min="16151" max="16151" width="19.28515625" style="91" bestFit="1" customWidth="1"/>
    <col min="16152" max="16384" width="11.42578125" style="91"/>
  </cols>
  <sheetData>
    <row r="1" spans="1:31" x14ac:dyDescent="0.2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</row>
    <row r="2" spans="1:31" ht="23.25" x14ac:dyDescent="0.2">
      <c r="A2" s="251" t="s">
        <v>24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</row>
    <row r="3" spans="1:31" ht="23.25" x14ac:dyDescent="0.2">
      <c r="A3" s="252" t="s">
        <v>146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</row>
    <row r="4" spans="1:31" x14ac:dyDescent="0.2">
      <c r="A4" s="253" t="s">
        <v>67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31" x14ac:dyDescent="0.2">
      <c r="A5" s="254" t="s">
        <v>305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133"/>
      <c r="Y5" s="133"/>
      <c r="Z5" s="133"/>
      <c r="AA5" s="133"/>
      <c r="AB5" s="133"/>
      <c r="AC5" s="133"/>
      <c r="AD5" s="133"/>
      <c r="AE5" s="133"/>
    </row>
    <row r="6" spans="1:31" x14ac:dyDescent="0.2"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</row>
    <row r="7" spans="1:31" x14ac:dyDescent="0.2">
      <c r="A7" s="255" t="s">
        <v>68</v>
      </c>
      <c r="B7" s="256" t="s">
        <v>69</v>
      </c>
      <c r="C7" s="256" t="s">
        <v>70</v>
      </c>
      <c r="D7" s="256" t="s">
        <v>71</v>
      </c>
      <c r="E7" s="257" t="s">
        <v>72</v>
      </c>
      <c r="F7" s="257" t="s">
        <v>73</v>
      </c>
      <c r="G7" s="257" t="s">
        <v>74</v>
      </c>
      <c r="H7" s="260" t="s">
        <v>75</v>
      </c>
      <c r="I7" s="256" t="s">
        <v>76</v>
      </c>
      <c r="J7" s="256"/>
      <c r="K7" s="257"/>
      <c r="L7" s="263" t="s">
        <v>77</v>
      </c>
      <c r="M7" s="264" t="s">
        <v>78</v>
      </c>
      <c r="N7" s="264"/>
      <c r="O7" s="264"/>
      <c r="P7" s="264"/>
      <c r="Q7" s="264"/>
      <c r="R7" s="264"/>
      <c r="S7" s="264"/>
      <c r="T7" s="255" t="s">
        <v>79</v>
      </c>
      <c r="U7" s="255"/>
      <c r="V7" s="255" t="s">
        <v>80</v>
      </c>
      <c r="W7" s="255" t="s">
        <v>81</v>
      </c>
    </row>
    <row r="8" spans="1:31" x14ac:dyDescent="0.2">
      <c r="A8" s="255"/>
      <c r="B8" s="256"/>
      <c r="C8" s="256"/>
      <c r="D8" s="256"/>
      <c r="E8" s="258"/>
      <c r="F8" s="258"/>
      <c r="G8" s="258"/>
      <c r="H8" s="261"/>
      <c r="I8" s="256"/>
      <c r="J8" s="256"/>
      <c r="K8" s="259"/>
      <c r="L8" s="263"/>
      <c r="M8" s="255" t="s">
        <v>82</v>
      </c>
      <c r="N8" s="255"/>
      <c r="O8" s="255" t="s">
        <v>83</v>
      </c>
      <c r="P8" s="255" t="s">
        <v>84</v>
      </c>
      <c r="Q8" s="255"/>
      <c r="R8" s="255" t="s">
        <v>85</v>
      </c>
      <c r="S8" s="255" t="s">
        <v>86</v>
      </c>
      <c r="T8" s="255" t="s">
        <v>87</v>
      </c>
      <c r="U8" s="255" t="s">
        <v>88</v>
      </c>
      <c r="V8" s="255"/>
      <c r="W8" s="255"/>
    </row>
    <row r="9" spans="1:31" ht="25.5" x14ac:dyDescent="0.2">
      <c r="A9" s="255"/>
      <c r="B9" s="256"/>
      <c r="C9" s="256"/>
      <c r="D9" s="256"/>
      <c r="E9" s="259"/>
      <c r="F9" s="259"/>
      <c r="G9" s="259"/>
      <c r="H9" s="262"/>
      <c r="I9" s="134" t="s">
        <v>89</v>
      </c>
      <c r="J9" s="134" t="s">
        <v>90</v>
      </c>
      <c r="K9" s="134" t="s">
        <v>265</v>
      </c>
      <c r="L9" s="263"/>
      <c r="M9" s="132" t="s">
        <v>91</v>
      </c>
      <c r="N9" s="132" t="s">
        <v>92</v>
      </c>
      <c r="O9" s="255"/>
      <c r="P9" s="132" t="s">
        <v>93</v>
      </c>
      <c r="Q9" s="132" t="s">
        <v>94</v>
      </c>
      <c r="R9" s="255"/>
      <c r="S9" s="255"/>
      <c r="T9" s="255"/>
      <c r="U9" s="255"/>
      <c r="V9" s="255"/>
      <c r="W9" s="255"/>
    </row>
    <row r="10" spans="1:31" ht="15.75" x14ac:dyDescent="0.25">
      <c r="A10" s="92">
        <v>1</v>
      </c>
      <c r="B10" s="136" t="s">
        <v>208</v>
      </c>
      <c r="C10" s="181" t="s">
        <v>209</v>
      </c>
      <c r="D10" s="182" t="s">
        <v>210</v>
      </c>
      <c r="E10" s="146" t="s">
        <v>211</v>
      </c>
      <c r="F10" s="141" t="s">
        <v>212</v>
      </c>
      <c r="G10" s="129" t="s">
        <v>213</v>
      </c>
      <c r="H10" s="129" t="s">
        <v>214</v>
      </c>
      <c r="I10" s="171">
        <v>42212</v>
      </c>
      <c r="J10" s="130"/>
      <c r="K10" s="130"/>
      <c r="L10" s="139">
        <v>11000</v>
      </c>
      <c r="M10" s="93"/>
      <c r="N10" s="93"/>
      <c r="O10" s="94"/>
      <c r="P10" s="93"/>
      <c r="Q10" s="93"/>
      <c r="R10" s="93"/>
      <c r="S10" s="93">
        <f>SUM(M10:R10)</f>
        <v>0</v>
      </c>
      <c r="T10" s="93">
        <f>+M10+P10</f>
        <v>0</v>
      </c>
      <c r="U10" s="93">
        <f>+N10+O10+Q10</f>
        <v>0</v>
      </c>
      <c r="V10" s="93">
        <f>L10-T10</f>
        <v>11000</v>
      </c>
      <c r="W10" s="92"/>
    </row>
    <row r="11" spans="1:31" x14ac:dyDescent="0.2">
      <c r="A11" s="92">
        <v>2</v>
      </c>
      <c r="B11" s="137" t="s">
        <v>219</v>
      </c>
      <c r="C11" s="177" t="s">
        <v>220</v>
      </c>
      <c r="D11" s="145" t="s">
        <v>221</v>
      </c>
      <c r="E11" s="145" t="s">
        <v>215</v>
      </c>
      <c r="F11" s="141" t="s">
        <v>222</v>
      </c>
      <c r="G11" s="129" t="s">
        <v>213</v>
      </c>
      <c r="H11" s="129" t="s">
        <v>216</v>
      </c>
      <c r="I11" s="171">
        <v>44287</v>
      </c>
      <c r="J11" s="129"/>
      <c r="K11" s="129"/>
      <c r="L11" s="139">
        <v>10000</v>
      </c>
      <c r="M11" s="95"/>
      <c r="N11" s="95"/>
      <c r="O11" s="96"/>
      <c r="P11" s="95"/>
      <c r="Q11" s="95"/>
      <c r="R11" s="95"/>
      <c r="S11" s="93"/>
      <c r="T11" s="95"/>
      <c r="U11" s="95"/>
      <c r="V11" s="95"/>
      <c r="W11" s="97"/>
    </row>
    <row r="12" spans="1:31" x14ac:dyDescent="0.2">
      <c r="A12" s="92">
        <v>4</v>
      </c>
      <c r="B12" s="137" t="s">
        <v>223</v>
      </c>
      <c r="C12" s="177" t="s">
        <v>224</v>
      </c>
      <c r="D12" s="145" t="s">
        <v>225</v>
      </c>
      <c r="E12" s="145" t="s">
        <v>226</v>
      </c>
      <c r="F12" s="141" t="s">
        <v>227</v>
      </c>
      <c r="G12" s="129" t="s">
        <v>213</v>
      </c>
      <c r="H12" s="129" t="s">
        <v>214</v>
      </c>
      <c r="I12" s="171">
        <v>44501</v>
      </c>
      <c r="J12" s="129"/>
      <c r="K12" s="129"/>
      <c r="L12" s="139">
        <v>13000</v>
      </c>
      <c r="M12" s="95"/>
      <c r="N12" s="95"/>
      <c r="O12" s="96"/>
      <c r="P12" s="95"/>
      <c r="Q12" s="95"/>
      <c r="R12" s="95"/>
      <c r="S12" s="93"/>
      <c r="T12" s="95"/>
      <c r="U12" s="95"/>
      <c r="V12" s="95"/>
      <c r="W12" s="97"/>
    </row>
    <row r="13" spans="1:31" x14ac:dyDescent="0.2">
      <c r="A13" s="92">
        <v>6</v>
      </c>
      <c r="B13" s="137" t="s">
        <v>228</v>
      </c>
      <c r="C13" s="177" t="s">
        <v>229</v>
      </c>
      <c r="D13" s="145" t="s">
        <v>230</v>
      </c>
      <c r="E13" s="145" t="s">
        <v>231</v>
      </c>
      <c r="F13" s="141" t="s">
        <v>232</v>
      </c>
      <c r="G13" s="129" t="s">
        <v>213</v>
      </c>
      <c r="H13" s="129" t="s">
        <v>216</v>
      </c>
      <c r="I13" s="171">
        <v>45327</v>
      </c>
      <c r="J13" s="129"/>
      <c r="K13" s="129"/>
      <c r="L13" s="139">
        <v>17500</v>
      </c>
      <c r="M13" s="95"/>
      <c r="N13" s="95"/>
      <c r="O13" s="96"/>
      <c r="P13" s="95"/>
      <c r="Q13" s="95"/>
      <c r="R13" s="95"/>
      <c r="S13" s="93"/>
      <c r="T13" s="95"/>
      <c r="U13" s="95"/>
      <c r="V13" s="95"/>
      <c r="W13" s="97"/>
    </row>
    <row r="14" spans="1:31" x14ac:dyDescent="0.2">
      <c r="A14" s="92">
        <v>8</v>
      </c>
      <c r="B14" s="137" t="s">
        <v>233</v>
      </c>
      <c r="C14" s="177" t="s">
        <v>234</v>
      </c>
      <c r="D14" s="145" t="s">
        <v>235</v>
      </c>
      <c r="E14" s="145" t="s">
        <v>236</v>
      </c>
      <c r="F14" s="141" t="s">
        <v>237</v>
      </c>
      <c r="G14" s="129" t="s">
        <v>213</v>
      </c>
      <c r="H14" s="129" t="s">
        <v>216</v>
      </c>
      <c r="I14" s="171">
        <v>44683</v>
      </c>
      <c r="J14" s="129"/>
      <c r="K14" s="129"/>
      <c r="L14" s="139">
        <v>25000</v>
      </c>
      <c r="M14" s="95"/>
      <c r="N14" s="95"/>
      <c r="O14" s="96"/>
      <c r="P14" s="95"/>
      <c r="Q14" s="95"/>
      <c r="R14" s="95"/>
      <c r="S14" s="93"/>
      <c r="T14" s="95"/>
      <c r="U14" s="95"/>
      <c r="V14" s="95"/>
      <c r="W14" s="97"/>
    </row>
    <row r="15" spans="1:31" x14ac:dyDescent="0.2">
      <c r="A15" s="92">
        <v>10</v>
      </c>
      <c r="B15" s="137" t="s">
        <v>238</v>
      </c>
      <c r="C15" s="177" t="s">
        <v>239</v>
      </c>
      <c r="D15" s="145" t="s">
        <v>240</v>
      </c>
      <c r="E15" s="145" t="s">
        <v>231</v>
      </c>
      <c r="F15" s="141" t="s">
        <v>231</v>
      </c>
      <c r="G15" s="129" t="s">
        <v>213</v>
      </c>
      <c r="H15" s="129" t="s">
        <v>216</v>
      </c>
      <c r="I15" s="171">
        <v>44774</v>
      </c>
      <c r="J15" s="129"/>
      <c r="K15" s="129"/>
      <c r="L15" s="139">
        <v>15000</v>
      </c>
      <c r="M15" s="95"/>
      <c r="N15" s="95"/>
      <c r="O15" s="96"/>
      <c r="P15" s="95"/>
      <c r="Q15" s="95"/>
      <c r="R15" s="95"/>
      <c r="S15" s="93"/>
      <c r="T15" s="95"/>
      <c r="U15" s="95"/>
      <c r="V15" s="95"/>
      <c r="W15" s="97"/>
    </row>
    <row r="16" spans="1:31" ht="15.75" x14ac:dyDescent="0.25">
      <c r="A16" s="92">
        <v>12</v>
      </c>
      <c r="B16" s="137" t="s">
        <v>247</v>
      </c>
      <c r="C16" s="177" t="s">
        <v>248</v>
      </c>
      <c r="D16" s="145" t="s">
        <v>246</v>
      </c>
      <c r="E16" s="191" t="s">
        <v>249</v>
      </c>
      <c r="F16" s="141" t="s">
        <v>250</v>
      </c>
      <c r="G16" s="129" t="s">
        <v>213</v>
      </c>
      <c r="H16" s="129" t="s">
        <v>216</v>
      </c>
      <c r="I16" s="193">
        <v>45356</v>
      </c>
      <c r="J16" s="129"/>
      <c r="K16" s="129"/>
      <c r="L16" s="139">
        <v>15000</v>
      </c>
      <c r="M16" s="95"/>
      <c r="N16" s="95"/>
      <c r="O16" s="96"/>
      <c r="P16" s="95"/>
      <c r="Q16" s="95"/>
      <c r="R16" s="95"/>
      <c r="S16" s="93"/>
      <c r="T16" s="95"/>
      <c r="U16" s="95"/>
      <c r="V16" s="95"/>
      <c r="W16" s="97"/>
    </row>
    <row r="17" spans="1:23" ht="15.75" x14ac:dyDescent="0.25">
      <c r="A17" s="92">
        <v>14</v>
      </c>
      <c r="B17" s="137" t="s">
        <v>251</v>
      </c>
      <c r="C17" s="177" t="s">
        <v>252</v>
      </c>
      <c r="D17" s="145" t="s">
        <v>253</v>
      </c>
      <c r="E17" s="191" t="s">
        <v>218</v>
      </c>
      <c r="F17" s="141" t="s">
        <v>254</v>
      </c>
      <c r="G17" s="129" t="s">
        <v>213</v>
      </c>
      <c r="H17" s="129" t="s">
        <v>216</v>
      </c>
      <c r="I17" s="193">
        <v>45328</v>
      </c>
      <c r="J17" s="129"/>
      <c r="K17" s="129"/>
      <c r="L17" s="139">
        <v>17500</v>
      </c>
      <c r="M17" s="95"/>
      <c r="N17" s="95"/>
      <c r="O17" s="96"/>
      <c r="P17" s="95"/>
      <c r="Q17" s="95"/>
      <c r="R17" s="95"/>
      <c r="S17" s="93"/>
      <c r="T17" s="95"/>
      <c r="U17" s="95"/>
      <c r="V17" s="95"/>
      <c r="W17" s="97"/>
    </row>
    <row r="18" spans="1:23" ht="15.75" x14ac:dyDescent="0.25">
      <c r="A18" s="92">
        <v>16</v>
      </c>
      <c r="B18" s="137" t="s">
        <v>241</v>
      </c>
      <c r="C18" s="177" t="s">
        <v>242</v>
      </c>
      <c r="D18" s="145" t="s">
        <v>243</v>
      </c>
      <c r="E18" s="191" t="s">
        <v>244</v>
      </c>
      <c r="F18" s="141" t="s">
        <v>245</v>
      </c>
      <c r="G18" s="129" t="s">
        <v>213</v>
      </c>
      <c r="H18" s="129" t="s">
        <v>217</v>
      </c>
      <c r="I18" s="193">
        <v>45536</v>
      </c>
      <c r="J18" s="129"/>
      <c r="K18" s="129"/>
      <c r="L18" s="139">
        <v>25000</v>
      </c>
      <c r="M18" s="95"/>
      <c r="N18" s="95"/>
      <c r="O18" s="96"/>
      <c r="P18" s="95"/>
      <c r="Q18" s="95"/>
      <c r="R18" s="95"/>
      <c r="S18" s="93"/>
      <c r="T18" s="95"/>
      <c r="U18" s="95"/>
      <c r="V18" s="95"/>
      <c r="W18" s="97"/>
    </row>
    <row r="19" spans="1:23" x14ac:dyDescent="0.2">
      <c r="A19" s="92">
        <v>18</v>
      </c>
      <c r="B19" s="137" t="s">
        <v>255</v>
      </c>
      <c r="C19" s="177" t="s">
        <v>256</v>
      </c>
      <c r="D19" s="145" t="s">
        <v>257</v>
      </c>
      <c r="E19" s="192" t="s">
        <v>258</v>
      </c>
      <c r="F19" s="141" t="s">
        <v>259</v>
      </c>
      <c r="G19" s="129" t="s">
        <v>213</v>
      </c>
      <c r="H19" s="129" t="s">
        <v>217</v>
      </c>
      <c r="I19" s="194">
        <v>43556</v>
      </c>
      <c r="J19" s="131"/>
      <c r="K19" s="131"/>
      <c r="L19" s="139">
        <v>40000</v>
      </c>
      <c r="M19" s="93"/>
      <c r="N19" s="93"/>
      <c r="O19" s="94"/>
      <c r="P19" s="93"/>
      <c r="Q19" s="93"/>
      <c r="R19" s="93"/>
      <c r="S19" s="93">
        <f t="shared" ref="S19:S21" si="0">SUM(M19:R20)</f>
        <v>0</v>
      </c>
      <c r="T19" s="93"/>
      <c r="U19" s="93"/>
      <c r="V19" s="93"/>
      <c r="W19" s="97"/>
    </row>
    <row r="20" spans="1:23" x14ac:dyDescent="0.2">
      <c r="A20" s="92">
        <v>20</v>
      </c>
      <c r="B20" s="137" t="s">
        <v>260</v>
      </c>
      <c r="C20" s="177" t="s">
        <v>261</v>
      </c>
      <c r="D20" s="145" t="s">
        <v>262</v>
      </c>
      <c r="E20" s="170" t="s">
        <v>263</v>
      </c>
      <c r="F20" s="147" t="s">
        <v>264</v>
      </c>
      <c r="G20" s="129" t="s">
        <v>213</v>
      </c>
      <c r="H20" s="129" t="s">
        <v>217</v>
      </c>
      <c r="I20" s="172">
        <v>44150</v>
      </c>
      <c r="J20" s="131"/>
      <c r="K20" s="131"/>
      <c r="L20" s="139">
        <v>25000</v>
      </c>
      <c r="M20" s="93"/>
      <c r="N20" s="93"/>
      <c r="O20" s="93"/>
      <c r="P20" s="93"/>
      <c r="Q20" s="93"/>
      <c r="R20" s="93"/>
      <c r="S20" s="93">
        <f>SUM(M20:R20)</f>
        <v>0</v>
      </c>
      <c r="T20" s="93"/>
      <c r="U20" s="93"/>
      <c r="V20" s="93"/>
      <c r="W20" s="97"/>
    </row>
    <row r="21" spans="1:23" x14ac:dyDescent="0.2">
      <c r="A21" s="135"/>
      <c r="B21" s="153"/>
      <c r="C21" s="173"/>
      <c r="D21" s="173"/>
      <c r="E21" s="170"/>
      <c r="F21" s="173"/>
      <c r="G21" s="129"/>
      <c r="H21" s="175"/>
      <c r="I21" s="172"/>
      <c r="J21" s="173"/>
      <c r="K21" s="173"/>
      <c r="L21" s="174"/>
      <c r="M21" s="98"/>
      <c r="N21" s="98"/>
      <c r="O21" s="99"/>
      <c r="P21" s="98"/>
      <c r="Q21" s="98"/>
      <c r="R21" s="98"/>
      <c r="S21" s="93">
        <f t="shared" si="0"/>
        <v>0</v>
      </c>
      <c r="T21" s="98"/>
      <c r="U21" s="98"/>
      <c r="V21" s="98"/>
      <c r="W21" s="100"/>
    </row>
    <row r="22" spans="1:23" x14ac:dyDescent="0.2">
      <c r="A22" s="135"/>
      <c r="B22" s="101"/>
      <c r="C22" s="101"/>
      <c r="D22" s="101"/>
      <c r="E22" s="101"/>
      <c r="F22" s="101"/>
      <c r="G22" s="101"/>
      <c r="H22" s="101"/>
      <c r="I22" s="101"/>
      <c r="J22" s="101" t="s">
        <v>66</v>
      </c>
      <c r="K22" s="101"/>
      <c r="L22" s="102">
        <f t="shared" ref="L22:V22" si="1">SUM(L10:L21)</f>
        <v>214000</v>
      </c>
      <c r="M22" s="98">
        <f t="shared" si="1"/>
        <v>0</v>
      </c>
      <c r="N22" s="98">
        <f t="shared" si="1"/>
        <v>0</v>
      </c>
      <c r="O22" s="98">
        <f t="shared" si="1"/>
        <v>0</v>
      </c>
      <c r="P22" s="98">
        <f t="shared" si="1"/>
        <v>0</v>
      </c>
      <c r="Q22" s="98">
        <f t="shared" si="1"/>
        <v>0</v>
      </c>
      <c r="R22" s="98">
        <f t="shared" si="1"/>
        <v>0</v>
      </c>
      <c r="S22" s="98">
        <f t="shared" si="1"/>
        <v>0</v>
      </c>
      <c r="T22" s="98">
        <f t="shared" si="1"/>
        <v>0</v>
      </c>
      <c r="U22" s="98">
        <f t="shared" si="1"/>
        <v>0</v>
      </c>
      <c r="V22" s="98">
        <f t="shared" si="1"/>
        <v>11000</v>
      </c>
      <c r="W22" s="98"/>
    </row>
    <row r="27" spans="1:23" x14ac:dyDescent="0.2">
      <c r="S27" s="103"/>
    </row>
    <row r="28" spans="1:23" x14ac:dyDescent="0.2">
      <c r="B28" s="265" t="s">
        <v>200</v>
      </c>
      <c r="C28" s="265"/>
      <c r="F28" s="265" t="s">
        <v>182</v>
      </c>
      <c r="G28" s="265"/>
    </row>
    <row r="29" spans="1:23" x14ac:dyDescent="0.2">
      <c r="B29" s="265" t="s">
        <v>201</v>
      </c>
      <c r="C29" s="265"/>
      <c r="F29" s="265" t="s">
        <v>197</v>
      </c>
      <c r="G29" s="265"/>
    </row>
    <row r="31" spans="1:23" x14ac:dyDescent="0.2">
      <c r="R31" s="103"/>
    </row>
    <row r="33" spans="18:18" x14ac:dyDescent="0.2">
      <c r="R33" s="103"/>
    </row>
  </sheetData>
  <autoFilter ref="K1:K36" xr:uid="{00000000-0009-0000-0000-000003000000}"/>
  <mergeCells count="30">
    <mergeCell ref="B28:C28"/>
    <mergeCell ref="B29:C29"/>
    <mergeCell ref="F28:G28"/>
    <mergeCell ref="F29:G29"/>
    <mergeCell ref="W7:W9"/>
    <mergeCell ref="M8:N8"/>
    <mergeCell ref="O8:O9"/>
    <mergeCell ref="P8:Q8"/>
    <mergeCell ref="R8:R9"/>
    <mergeCell ref="S8:S9"/>
    <mergeCell ref="T8:T9"/>
    <mergeCell ref="U8:U9"/>
    <mergeCell ref="T7:U7"/>
    <mergeCell ref="K7:K8"/>
    <mergeCell ref="A2:W2"/>
    <mergeCell ref="A3:W3"/>
    <mergeCell ref="A4:W4"/>
    <mergeCell ref="A5:W5"/>
    <mergeCell ref="A7:A9"/>
    <mergeCell ref="B7:B9"/>
    <mergeCell ref="C7:C9"/>
    <mergeCell ref="D7:D9"/>
    <mergeCell ref="E7:E9"/>
    <mergeCell ref="F7:F9"/>
    <mergeCell ref="G7:G9"/>
    <mergeCell ref="H7:H9"/>
    <mergeCell ref="I7:J8"/>
    <mergeCell ref="L7:L9"/>
    <mergeCell ref="M7:S7"/>
    <mergeCell ref="V7:V9"/>
  </mergeCells>
  <conditionalFormatting sqref="E10:E15">
    <cfRule type="cellIs" dxfId="1" priority="1" stopIfTrue="1" operator="equal">
      <formula>#N/A</formula>
    </cfRule>
  </conditionalFormatting>
  <conditionalFormatting sqref="E20:E21">
    <cfRule type="cellIs" dxfId="0" priority="2" stopIfTrue="1" operator="equal">
      <formula>#N/A</formula>
    </cfRule>
  </conditionalFormatting>
  <pageMargins left="0.7" right="0.7" top="0.75" bottom="0.75" header="0.3" footer="0.3"/>
  <pageSetup scale="82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zoomScaleNormal="100" workbookViewId="0">
      <selection activeCell="G18" sqref="G18"/>
    </sheetView>
  </sheetViews>
  <sheetFormatPr baseColWidth="10" defaultRowHeight="12.75" x14ac:dyDescent="0.2"/>
  <cols>
    <col min="1" max="1" width="4.42578125" style="104" customWidth="1"/>
    <col min="2" max="3" width="22.140625" style="104" customWidth="1"/>
    <col min="4" max="4" width="23.42578125" style="104" customWidth="1"/>
    <col min="5" max="5" width="19.85546875" style="104" customWidth="1"/>
    <col min="6" max="6" width="10.42578125" style="104" customWidth="1"/>
    <col min="7" max="7" width="20.42578125" style="104" customWidth="1"/>
    <col min="8" max="8" width="15" style="105" customWidth="1"/>
    <col min="9" max="256" width="11.42578125" style="104"/>
    <col min="257" max="257" width="4.42578125" style="104" customWidth="1"/>
    <col min="258" max="258" width="30.42578125" style="104" customWidth="1"/>
    <col min="259" max="259" width="26.85546875" style="104" customWidth="1"/>
    <col min="260" max="260" width="23.42578125" style="104" customWidth="1"/>
    <col min="261" max="261" width="19.85546875" style="104" customWidth="1"/>
    <col min="262" max="262" width="16.42578125" style="104" customWidth="1"/>
    <col min="263" max="263" width="26.42578125" style="104" customWidth="1"/>
    <col min="264" max="264" width="15" style="104" customWidth="1"/>
    <col min="265" max="512" width="11.42578125" style="104"/>
    <col min="513" max="513" width="4.42578125" style="104" customWidth="1"/>
    <col min="514" max="514" width="30.42578125" style="104" customWidth="1"/>
    <col min="515" max="515" width="26.85546875" style="104" customWidth="1"/>
    <col min="516" max="516" width="23.42578125" style="104" customWidth="1"/>
    <col min="517" max="517" width="19.85546875" style="104" customWidth="1"/>
    <col min="518" max="518" width="16.42578125" style="104" customWidth="1"/>
    <col min="519" max="519" width="26.42578125" style="104" customWidth="1"/>
    <col min="520" max="520" width="15" style="104" customWidth="1"/>
    <col min="521" max="768" width="11.42578125" style="104"/>
    <col min="769" max="769" width="4.42578125" style="104" customWidth="1"/>
    <col min="770" max="770" width="30.42578125" style="104" customWidth="1"/>
    <col min="771" max="771" width="26.85546875" style="104" customWidth="1"/>
    <col min="772" max="772" width="23.42578125" style="104" customWidth="1"/>
    <col min="773" max="773" width="19.85546875" style="104" customWidth="1"/>
    <col min="774" max="774" width="16.42578125" style="104" customWidth="1"/>
    <col min="775" max="775" width="26.42578125" style="104" customWidth="1"/>
    <col min="776" max="776" width="15" style="104" customWidth="1"/>
    <col min="777" max="1024" width="11.42578125" style="104"/>
    <col min="1025" max="1025" width="4.42578125" style="104" customWidth="1"/>
    <col min="1026" max="1026" width="30.42578125" style="104" customWidth="1"/>
    <col min="1027" max="1027" width="26.85546875" style="104" customWidth="1"/>
    <col min="1028" max="1028" width="23.42578125" style="104" customWidth="1"/>
    <col min="1029" max="1029" width="19.85546875" style="104" customWidth="1"/>
    <col min="1030" max="1030" width="16.42578125" style="104" customWidth="1"/>
    <col min="1031" max="1031" width="26.42578125" style="104" customWidth="1"/>
    <col min="1032" max="1032" width="15" style="104" customWidth="1"/>
    <col min="1033" max="1280" width="11.42578125" style="104"/>
    <col min="1281" max="1281" width="4.42578125" style="104" customWidth="1"/>
    <col min="1282" max="1282" width="30.42578125" style="104" customWidth="1"/>
    <col min="1283" max="1283" width="26.85546875" style="104" customWidth="1"/>
    <col min="1284" max="1284" width="23.42578125" style="104" customWidth="1"/>
    <col min="1285" max="1285" width="19.85546875" style="104" customWidth="1"/>
    <col min="1286" max="1286" width="16.42578125" style="104" customWidth="1"/>
    <col min="1287" max="1287" width="26.42578125" style="104" customWidth="1"/>
    <col min="1288" max="1288" width="15" style="104" customWidth="1"/>
    <col min="1289" max="1536" width="11.42578125" style="104"/>
    <col min="1537" max="1537" width="4.42578125" style="104" customWidth="1"/>
    <col min="1538" max="1538" width="30.42578125" style="104" customWidth="1"/>
    <col min="1539" max="1539" width="26.85546875" style="104" customWidth="1"/>
    <col min="1540" max="1540" width="23.42578125" style="104" customWidth="1"/>
    <col min="1541" max="1541" width="19.85546875" style="104" customWidth="1"/>
    <col min="1542" max="1542" width="16.42578125" style="104" customWidth="1"/>
    <col min="1543" max="1543" width="26.42578125" style="104" customWidth="1"/>
    <col min="1544" max="1544" width="15" style="104" customWidth="1"/>
    <col min="1545" max="1792" width="11.42578125" style="104"/>
    <col min="1793" max="1793" width="4.42578125" style="104" customWidth="1"/>
    <col min="1794" max="1794" width="30.42578125" style="104" customWidth="1"/>
    <col min="1795" max="1795" width="26.85546875" style="104" customWidth="1"/>
    <col min="1796" max="1796" width="23.42578125" style="104" customWidth="1"/>
    <col min="1797" max="1797" width="19.85546875" style="104" customWidth="1"/>
    <col min="1798" max="1798" width="16.42578125" style="104" customWidth="1"/>
    <col min="1799" max="1799" width="26.42578125" style="104" customWidth="1"/>
    <col min="1800" max="1800" width="15" style="104" customWidth="1"/>
    <col min="1801" max="2048" width="11.42578125" style="104"/>
    <col min="2049" max="2049" width="4.42578125" style="104" customWidth="1"/>
    <col min="2050" max="2050" width="30.42578125" style="104" customWidth="1"/>
    <col min="2051" max="2051" width="26.85546875" style="104" customWidth="1"/>
    <col min="2052" max="2052" width="23.42578125" style="104" customWidth="1"/>
    <col min="2053" max="2053" width="19.85546875" style="104" customWidth="1"/>
    <col min="2054" max="2054" width="16.42578125" style="104" customWidth="1"/>
    <col min="2055" max="2055" width="26.42578125" style="104" customWidth="1"/>
    <col min="2056" max="2056" width="15" style="104" customWidth="1"/>
    <col min="2057" max="2304" width="11.42578125" style="104"/>
    <col min="2305" max="2305" width="4.42578125" style="104" customWidth="1"/>
    <col min="2306" max="2306" width="30.42578125" style="104" customWidth="1"/>
    <col min="2307" max="2307" width="26.85546875" style="104" customWidth="1"/>
    <col min="2308" max="2308" width="23.42578125" style="104" customWidth="1"/>
    <col min="2309" max="2309" width="19.85546875" style="104" customWidth="1"/>
    <col min="2310" max="2310" width="16.42578125" style="104" customWidth="1"/>
    <col min="2311" max="2311" width="26.42578125" style="104" customWidth="1"/>
    <col min="2312" max="2312" width="15" style="104" customWidth="1"/>
    <col min="2313" max="2560" width="11.42578125" style="104"/>
    <col min="2561" max="2561" width="4.42578125" style="104" customWidth="1"/>
    <col min="2562" max="2562" width="30.42578125" style="104" customWidth="1"/>
    <col min="2563" max="2563" width="26.85546875" style="104" customWidth="1"/>
    <col min="2564" max="2564" width="23.42578125" style="104" customWidth="1"/>
    <col min="2565" max="2565" width="19.85546875" style="104" customWidth="1"/>
    <col min="2566" max="2566" width="16.42578125" style="104" customWidth="1"/>
    <col min="2567" max="2567" width="26.42578125" style="104" customWidth="1"/>
    <col min="2568" max="2568" width="15" style="104" customWidth="1"/>
    <col min="2569" max="2816" width="11.42578125" style="104"/>
    <col min="2817" max="2817" width="4.42578125" style="104" customWidth="1"/>
    <col min="2818" max="2818" width="30.42578125" style="104" customWidth="1"/>
    <col min="2819" max="2819" width="26.85546875" style="104" customWidth="1"/>
    <col min="2820" max="2820" width="23.42578125" style="104" customWidth="1"/>
    <col min="2821" max="2821" width="19.85546875" style="104" customWidth="1"/>
    <col min="2822" max="2822" width="16.42578125" style="104" customWidth="1"/>
    <col min="2823" max="2823" width="26.42578125" style="104" customWidth="1"/>
    <col min="2824" max="2824" width="15" style="104" customWidth="1"/>
    <col min="2825" max="3072" width="11.42578125" style="104"/>
    <col min="3073" max="3073" width="4.42578125" style="104" customWidth="1"/>
    <col min="3074" max="3074" width="30.42578125" style="104" customWidth="1"/>
    <col min="3075" max="3075" width="26.85546875" style="104" customWidth="1"/>
    <col min="3076" max="3076" width="23.42578125" style="104" customWidth="1"/>
    <col min="3077" max="3077" width="19.85546875" style="104" customWidth="1"/>
    <col min="3078" max="3078" width="16.42578125" style="104" customWidth="1"/>
    <col min="3079" max="3079" width="26.42578125" style="104" customWidth="1"/>
    <col min="3080" max="3080" width="15" style="104" customWidth="1"/>
    <col min="3081" max="3328" width="11.42578125" style="104"/>
    <col min="3329" max="3329" width="4.42578125" style="104" customWidth="1"/>
    <col min="3330" max="3330" width="30.42578125" style="104" customWidth="1"/>
    <col min="3331" max="3331" width="26.85546875" style="104" customWidth="1"/>
    <col min="3332" max="3332" width="23.42578125" style="104" customWidth="1"/>
    <col min="3333" max="3333" width="19.85546875" style="104" customWidth="1"/>
    <col min="3334" max="3334" width="16.42578125" style="104" customWidth="1"/>
    <col min="3335" max="3335" width="26.42578125" style="104" customWidth="1"/>
    <col min="3336" max="3336" width="15" style="104" customWidth="1"/>
    <col min="3337" max="3584" width="11.42578125" style="104"/>
    <col min="3585" max="3585" width="4.42578125" style="104" customWidth="1"/>
    <col min="3586" max="3586" width="30.42578125" style="104" customWidth="1"/>
    <col min="3587" max="3587" width="26.85546875" style="104" customWidth="1"/>
    <col min="3588" max="3588" width="23.42578125" style="104" customWidth="1"/>
    <col min="3589" max="3589" width="19.85546875" style="104" customWidth="1"/>
    <col min="3590" max="3590" width="16.42578125" style="104" customWidth="1"/>
    <col min="3591" max="3591" width="26.42578125" style="104" customWidth="1"/>
    <col min="3592" max="3592" width="15" style="104" customWidth="1"/>
    <col min="3593" max="3840" width="11.42578125" style="104"/>
    <col min="3841" max="3841" width="4.42578125" style="104" customWidth="1"/>
    <col min="3842" max="3842" width="30.42578125" style="104" customWidth="1"/>
    <col min="3843" max="3843" width="26.85546875" style="104" customWidth="1"/>
    <col min="3844" max="3844" width="23.42578125" style="104" customWidth="1"/>
    <col min="3845" max="3845" width="19.85546875" style="104" customWidth="1"/>
    <col min="3846" max="3846" width="16.42578125" style="104" customWidth="1"/>
    <col min="3847" max="3847" width="26.42578125" style="104" customWidth="1"/>
    <col min="3848" max="3848" width="15" style="104" customWidth="1"/>
    <col min="3849" max="4096" width="11.42578125" style="104"/>
    <col min="4097" max="4097" width="4.42578125" style="104" customWidth="1"/>
    <col min="4098" max="4098" width="30.42578125" style="104" customWidth="1"/>
    <col min="4099" max="4099" width="26.85546875" style="104" customWidth="1"/>
    <col min="4100" max="4100" width="23.42578125" style="104" customWidth="1"/>
    <col min="4101" max="4101" width="19.85546875" style="104" customWidth="1"/>
    <col min="4102" max="4102" width="16.42578125" style="104" customWidth="1"/>
    <col min="4103" max="4103" width="26.42578125" style="104" customWidth="1"/>
    <col min="4104" max="4104" width="15" style="104" customWidth="1"/>
    <col min="4105" max="4352" width="11.42578125" style="104"/>
    <col min="4353" max="4353" width="4.42578125" style="104" customWidth="1"/>
    <col min="4354" max="4354" width="30.42578125" style="104" customWidth="1"/>
    <col min="4355" max="4355" width="26.85546875" style="104" customWidth="1"/>
    <col min="4356" max="4356" width="23.42578125" style="104" customWidth="1"/>
    <col min="4357" max="4357" width="19.85546875" style="104" customWidth="1"/>
    <col min="4358" max="4358" width="16.42578125" style="104" customWidth="1"/>
    <col min="4359" max="4359" width="26.42578125" style="104" customWidth="1"/>
    <col min="4360" max="4360" width="15" style="104" customWidth="1"/>
    <col min="4361" max="4608" width="11.42578125" style="104"/>
    <col min="4609" max="4609" width="4.42578125" style="104" customWidth="1"/>
    <col min="4610" max="4610" width="30.42578125" style="104" customWidth="1"/>
    <col min="4611" max="4611" width="26.85546875" style="104" customWidth="1"/>
    <col min="4612" max="4612" width="23.42578125" style="104" customWidth="1"/>
    <col min="4613" max="4613" width="19.85546875" style="104" customWidth="1"/>
    <col min="4614" max="4614" width="16.42578125" style="104" customWidth="1"/>
    <col min="4615" max="4615" width="26.42578125" style="104" customWidth="1"/>
    <col min="4616" max="4616" width="15" style="104" customWidth="1"/>
    <col min="4617" max="4864" width="11.42578125" style="104"/>
    <col min="4865" max="4865" width="4.42578125" style="104" customWidth="1"/>
    <col min="4866" max="4866" width="30.42578125" style="104" customWidth="1"/>
    <col min="4867" max="4867" width="26.85546875" style="104" customWidth="1"/>
    <col min="4868" max="4868" width="23.42578125" style="104" customWidth="1"/>
    <col min="4869" max="4869" width="19.85546875" style="104" customWidth="1"/>
    <col min="4870" max="4870" width="16.42578125" style="104" customWidth="1"/>
    <col min="4871" max="4871" width="26.42578125" style="104" customWidth="1"/>
    <col min="4872" max="4872" width="15" style="104" customWidth="1"/>
    <col min="4873" max="5120" width="11.42578125" style="104"/>
    <col min="5121" max="5121" width="4.42578125" style="104" customWidth="1"/>
    <col min="5122" max="5122" width="30.42578125" style="104" customWidth="1"/>
    <col min="5123" max="5123" width="26.85546875" style="104" customWidth="1"/>
    <col min="5124" max="5124" width="23.42578125" style="104" customWidth="1"/>
    <col min="5125" max="5125" width="19.85546875" style="104" customWidth="1"/>
    <col min="5126" max="5126" width="16.42578125" style="104" customWidth="1"/>
    <col min="5127" max="5127" width="26.42578125" style="104" customWidth="1"/>
    <col min="5128" max="5128" width="15" style="104" customWidth="1"/>
    <col min="5129" max="5376" width="11.42578125" style="104"/>
    <col min="5377" max="5377" width="4.42578125" style="104" customWidth="1"/>
    <col min="5378" max="5378" width="30.42578125" style="104" customWidth="1"/>
    <col min="5379" max="5379" width="26.85546875" style="104" customWidth="1"/>
    <col min="5380" max="5380" width="23.42578125" style="104" customWidth="1"/>
    <col min="5381" max="5381" width="19.85546875" style="104" customWidth="1"/>
    <col min="5382" max="5382" width="16.42578125" style="104" customWidth="1"/>
    <col min="5383" max="5383" width="26.42578125" style="104" customWidth="1"/>
    <col min="5384" max="5384" width="15" style="104" customWidth="1"/>
    <col min="5385" max="5632" width="11.42578125" style="104"/>
    <col min="5633" max="5633" width="4.42578125" style="104" customWidth="1"/>
    <col min="5634" max="5634" width="30.42578125" style="104" customWidth="1"/>
    <col min="5635" max="5635" width="26.85546875" style="104" customWidth="1"/>
    <col min="5636" max="5636" width="23.42578125" style="104" customWidth="1"/>
    <col min="5637" max="5637" width="19.85546875" style="104" customWidth="1"/>
    <col min="5638" max="5638" width="16.42578125" style="104" customWidth="1"/>
    <col min="5639" max="5639" width="26.42578125" style="104" customWidth="1"/>
    <col min="5640" max="5640" width="15" style="104" customWidth="1"/>
    <col min="5641" max="5888" width="11.42578125" style="104"/>
    <col min="5889" max="5889" width="4.42578125" style="104" customWidth="1"/>
    <col min="5890" max="5890" width="30.42578125" style="104" customWidth="1"/>
    <col min="5891" max="5891" width="26.85546875" style="104" customWidth="1"/>
    <col min="5892" max="5892" width="23.42578125" style="104" customWidth="1"/>
    <col min="5893" max="5893" width="19.85546875" style="104" customWidth="1"/>
    <col min="5894" max="5894" width="16.42578125" style="104" customWidth="1"/>
    <col min="5895" max="5895" width="26.42578125" style="104" customWidth="1"/>
    <col min="5896" max="5896" width="15" style="104" customWidth="1"/>
    <col min="5897" max="6144" width="11.42578125" style="104"/>
    <col min="6145" max="6145" width="4.42578125" style="104" customWidth="1"/>
    <col min="6146" max="6146" width="30.42578125" style="104" customWidth="1"/>
    <col min="6147" max="6147" width="26.85546875" style="104" customWidth="1"/>
    <col min="6148" max="6148" width="23.42578125" style="104" customWidth="1"/>
    <col min="6149" max="6149" width="19.85546875" style="104" customWidth="1"/>
    <col min="6150" max="6150" width="16.42578125" style="104" customWidth="1"/>
    <col min="6151" max="6151" width="26.42578125" style="104" customWidth="1"/>
    <col min="6152" max="6152" width="15" style="104" customWidth="1"/>
    <col min="6153" max="6400" width="11.42578125" style="104"/>
    <col min="6401" max="6401" width="4.42578125" style="104" customWidth="1"/>
    <col min="6402" max="6402" width="30.42578125" style="104" customWidth="1"/>
    <col min="6403" max="6403" width="26.85546875" style="104" customWidth="1"/>
    <col min="6404" max="6404" width="23.42578125" style="104" customWidth="1"/>
    <col min="6405" max="6405" width="19.85546875" style="104" customWidth="1"/>
    <col min="6406" max="6406" width="16.42578125" style="104" customWidth="1"/>
    <col min="6407" max="6407" width="26.42578125" style="104" customWidth="1"/>
    <col min="6408" max="6408" width="15" style="104" customWidth="1"/>
    <col min="6409" max="6656" width="11.42578125" style="104"/>
    <col min="6657" max="6657" width="4.42578125" style="104" customWidth="1"/>
    <col min="6658" max="6658" width="30.42578125" style="104" customWidth="1"/>
    <col min="6659" max="6659" width="26.85546875" style="104" customWidth="1"/>
    <col min="6660" max="6660" width="23.42578125" style="104" customWidth="1"/>
    <col min="6661" max="6661" width="19.85546875" style="104" customWidth="1"/>
    <col min="6662" max="6662" width="16.42578125" style="104" customWidth="1"/>
    <col min="6663" max="6663" width="26.42578125" style="104" customWidth="1"/>
    <col min="6664" max="6664" width="15" style="104" customWidth="1"/>
    <col min="6665" max="6912" width="11.42578125" style="104"/>
    <col min="6913" max="6913" width="4.42578125" style="104" customWidth="1"/>
    <col min="6914" max="6914" width="30.42578125" style="104" customWidth="1"/>
    <col min="6915" max="6915" width="26.85546875" style="104" customWidth="1"/>
    <col min="6916" max="6916" width="23.42578125" style="104" customWidth="1"/>
    <col min="6917" max="6917" width="19.85546875" style="104" customWidth="1"/>
    <col min="6918" max="6918" width="16.42578125" style="104" customWidth="1"/>
    <col min="6919" max="6919" width="26.42578125" style="104" customWidth="1"/>
    <col min="6920" max="6920" width="15" style="104" customWidth="1"/>
    <col min="6921" max="7168" width="11.42578125" style="104"/>
    <col min="7169" max="7169" width="4.42578125" style="104" customWidth="1"/>
    <col min="7170" max="7170" width="30.42578125" style="104" customWidth="1"/>
    <col min="7171" max="7171" width="26.85546875" style="104" customWidth="1"/>
    <col min="7172" max="7172" width="23.42578125" style="104" customWidth="1"/>
    <col min="7173" max="7173" width="19.85546875" style="104" customWidth="1"/>
    <col min="7174" max="7174" width="16.42578125" style="104" customWidth="1"/>
    <col min="7175" max="7175" width="26.42578125" style="104" customWidth="1"/>
    <col min="7176" max="7176" width="15" style="104" customWidth="1"/>
    <col min="7177" max="7424" width="11.42578125" style="104"/>
    <col min="7425" max="7425" width="4.42578125" style="104" customWidth="1"/>
    <col min="7426" max="7426" width="30.42578125" style="104" customWidth="1"/>
    <col min="7427" max="7427" width="26.85546875" style="104" customWidth="1"/>
    <col min="7428" max="7428" width="23.42578125" style="104" customWidth="1"/>
    <col min="7429" max="7429" width="19.85546875" style="104" customWidth="1"/>
    <col min="7430" max="7430" width="16.42578125" style="104" customWidth="1"/>
    <col min="7431" max="7431" width="26.42578125" style="104" customWidth="1"/>
    <col min="7432" max="7432" width="15" style="104" customWidth="1"/>
    <col min="7433" max="7680" width="11.42578125" style="104"/>
    <col min="7681" max="7681" width="4.42578125" style="104" customWidth="1"/>
    <col min="7682" max="7682" width="30.42578125" style="104" customWidth="1"/>
    <col min="7683" max="7683" width="26.85546875" style="104" customWidth="1"/>
    <col min="7684" max="7684" width="23.42578125" style="104" customWidth="1"/>
    <col min="7685" max="7685" width="19.85546875" style="104" customWidth="1"/>
    <col min="7686" max="7686" width="16.42578125" style="104" customWidth="1"/>
    <col min="7687" max="7687" width="26.42578125" style="104" customWidth="1"/>
    <col min="7688" max="7688" width="15" style="104" customWidth="1"/>
    <col min="7689" max="7936" width="11.42578125" style="104"/>
    <col min="7937" max="7937" width="4.42578125" style="104" customWidth="1"/>
    <col min="7938" max="7938" width="30.42578125" style="104" customWidth="1"/>
    <col min="7939" max="7939" width="26.85546875" style="104" customWidth="1"/>
    <col min="7940" max="7940" width="23.42578125" style="104" customWidth="1"/>
    <col min="7941" max="7941" width="19.85546875" style="104" customWidth="1"/>
    <col min="7942" max="7942" width="16.42578125" style="104" customWidth="1"/>
    <col min="7943" max="7943" width="26.42578125" style="104" customWidth="1"/>
    <col min="7944" max="7944" width="15" style="104" customWidth="1"/>
    <col min="7945" max="8192" width="11.42578125" style="104"/>
    <col min="8193" max="8193" width="4.42578125" style="104" customWidth="1"/>
    <col min="8194" max="8194" width="30.42578125" style="104" customWidth="1"/>
    <col min="8195" max="8195" width="26.85546875" style="104" customWidth="1"/>
    <col min="8196" max="8196" width="23.42578125" style="104" customWidth="1"/>
    <col min="8197" max="8197" width="19.85546875" style="104" customWidth="1"/>
    <col min="8198" max="8198" width="16.42578125" style="104" customWidth="1"/>
    <col min="8199" max="8199" width="26.42578125" style="104" customWidth="1"/>
    <col min="8200" max="8200" width="15" style="104" customWidth="1"/>
    <col min="8201" max="8448" width="11.42578125" style="104"/>
    <col min="8449" max="8449" width="4.42578125" style="104" customWidth="1"/>
    <col min="8450" max="8450" width="30.42578125" style="104" customWidth="1"/>
    <col min="8451" max="8451" width="26.85546875" style="104" customWidth="1"/>
    <col min="8452" max="8452" width="23.42578125" style="104" customWidth="1"/>
    <col min="8453" max="8453" width="19.85546875" style="104" customWidth="1"/>
    <col min="8454" max="8454" width="16.42578125" style="104" customWidth="1"/>
    <col min="8455" max="8455" width="26.42578125" style="104" customWidth="1"/>
    <col min="8456" max="8456" width="15" style="104" customWidth="1"/>
    <col min="8457" max="8704" width="11.42578125" style="104"/>
    <col min="8705" max="8705" width="4.42578125" style="104" customWidth="1"/>
    <col min="8706" max="8706" width="30.42578125" style="104" customWidth="1"/>
    <col min="8707" max="8707" width="26.85546875" style="104" customWidth="1"/>
    <col min="8708" max="8708" width="23.42578125" style="104" customWidth="1"/>
    <col min="8709" max="8709" width="19.85546875" style="104" customWidth="1"/>
    <col min="8710" max="8710" width="16.42578125" style="104" customWidth="1"/>
    <col min="8711" max="8711" width="26.42578125" style="104" customWidth="1"/>
    <col min="8712" max="8712" width="15" style="104" customWidth="1"/>
    <col min="8713" max="8960" width="11.42578125" style="104"/>
    <col min="8961" max="8961" width="4.42578125" style="104" customWidth="1"/>
    <col min="8962" max="8962" width="30.42578125" style="104" customWidth="1"/>
    <col min="8963" max="8963" width="26.85546875" style="104" customWidth="1"/>
    <col min="8964" max="8964" width="23.42578125" style="104" customWidth="1"/>
    <col min="8965" max="8965" width="19.85546875" style="104" customWidth="1"/>
    <col min="8966" max="8966" width="16.42578125" style="104" customWidth="1"/>
    <col min="8967" max="8967" width="26.42578125" style="104" customWidth="1"/>
    <col min="8968" max="8968" width="15" style="104" customWidth="1"/>
    <col min="8969" max="9216" width="11.42578125" style="104"/>
    <col min="9217" max="9217" width="4.42578125" style="104" customWidth="1"/>
    <col min="9218" max="9218" width="30.42578125" style="104" customWidth="1"/>
    <col min="9219" max="9219" width="26.85546875" style="104" customWidth="1"/>
    <col min="9220" max="9220" width="23.42578125" style="104" customWidth="1"/>
    <col min="9221" max="9221" width="19.85546875" style="104" customWidth="1"/>
    <col min="9222" max="9222" width="16.42578125" style="104" customWidth="1"/>
    <col min="9223" max="9223" width="26.42578125" style="104" customWidth="1"/>
    <col min="9224" max="9224" width="15" style="104" customWidth="1"/>
    <col min="9225" max="9472" width="11.42578125" style="104"/>
    <col min="9473" max="9473" width="4.42578125" style="104" customWidth="1"/>
    <col min="9474" max="9474" width="30.42578125" style="104" customWidth="1"/>
    <col min="9475" max="9475" width="26.85546875" style="104" customWidth="1"/>
    <col min="9476" max="9476" width="23.42578125" style="104" customWidth="1"/>
    <col min="9477" max="9477" width="19.85546875" style="104" customWidth="1"/>
    <col min="9478" max="9478" width="16.42578125" style="104" customWidth="1"/>
    <col min="9479" max="9479" width="26.42578125" style="104" customWidth="1"/>
    <col min="9480" max="9480" width="15" style="104" customWidth="1"/>
    <col min="9481" max="9728" width="11.42578125" style="104"/>
    <col min="9729" max="9729" width="4.42578125" style="104" customWidth="1"/>
    <col min="9730" max="9730" width="30.42578125" style="104" customWidth="1"/>
    <col min="9731" max="9731" width="26.85546875" style="104" customWidth="1"/>
    <col min="9732" max="9732" width="23.42578125" style="104" customWidth="1"/>
    <col min="9733" max="9733" width="19.85546875" style="104" customWidth="1"/>
    <col min="9734" max="9734" width="16.42578125" style="104" customWidth="1"/>
    <col min="9735" max="9735" width="26.42578125" style="104" customWidth="1"/>
    <col min="9736" max="9736" width="15" style="104" customWidth="1"/>
    <col min="9737" max="9984" width="11.42578125" style="104"/>
    <col min="9985" max="9985" width="4.42578125" style="104" customWidth="1"/>
    <col min="9986" max="9986" width="30.42578125" style="104" customWidth="1"/>
    <col min="9987" max="9987" width="26.85546875" style="104" customWidth="1"/>
    <col min="9988" max="9988" width="23.42578125" style="104" customWidth="1"/>
    <col min="9989" max="9989" width="19.85546875" style="104" customWidth="1"/>
    <col min="9990" max="9990" width="16.42578125" style="104" customWidth="1"/>
    <col min="9991" max="9991" width="26.42578125" style="104" customWidth="1"/>
    <col min="9992" max="9992" width="15" style="104" customWidth="1"/>
    <col min="9993" max="10240" width="11.42578125" style="104"/>
    <col min="10241" max="10241" width="4.42578125" style="104" customWidth="1"/>
    <col min="10242" max="10242" width="30.42578125" style="104" customWidth="1"/>
    <col min="10243" max="10243" width="26.85546875" style="104" customWidth="1"/>
    <col min="10244" max="10244" width="23.42578125" style="104" customWidth="1"/>
    <col min="10245" max="10245" width="19.85546875" style="104" customWidth="1"/>
    <col min="10246" max="10246" width="16.42578125" style="104" customWidth="1"/>
    <col min="10247" max="10247" width="26.42578125" style="104" customWidth="1"/>
    <col min="10248" max="10248" width="15" style="104" customWidth="1"/>
    <col min="10249" max="10496" width="11.42578125" style="104"/>
    <col min="10497" max="10497" width="4.42578125" style="104" customWidth="1"/>
    <col min="10498" max="10498" width="30.42578125" style="104" customWidth="1"/>
    <col min="10499" max="10499" width="26.85546875" style="104" customWidth="1"/>
    <col min="10500" max="10500" width="23.42578125" style="104" customWidth="1"/>
    <col min="10501" max="10501" width="19.85546875" style="104" customWidth="1"/>
    <col min="10502" max="10502" width="16.42578125" style="104" customWidth="1"/>
    <col min="10503" max="10503" width="26.42578125" style="104" customWidth="1"/>
    <col min="10504" max="10504" width="15" style="104" customWidth="1"/>
    <col min="10505" max="10752" width="11.42578125" style="104"/>
    <col min="10753" max="10753" width="4.42578125" style="104" customWidth="1"/>
    <col min="10754" max="10754" width="30.42578125" style="104" customWidth="1"/>
    <col min="10755" max="10755" width="26.85546875" style="104" customWidth="1"/>
    <col min="10756" max="10756" width="23.42578125" style="104" customWidth="1"/>
    <col min="10757" max="10757" width="19.85546875" style="104" customWidth="1"/>
    <col min="10758" max="10758" width="16.42578125" style="104" customWidth="1"/>
    <col min="10759" max="10759" width="26.42578125" style="104" customWidth="1"/>
    <col min="10760" max="10760" width="15" style="104" customWidth="1"/>
    <col min="10761" max="11008" width="11.42578125" style="104"/>
    <col min="11009" max="11009" width="4.42578125" style="104" customWidth="1"/>
    <col min="11010" max="11010" width="30.42578125" style="104" customWidth="1"/>
    <col min="11011" max="11011" width="26.85546875" style="104" customWidth="1"/>
    <col min="11012" max="11012" width="23.42578125" style="104" customWidth="1"/>
    <col min="11013" max="11013" width="19.85546875" style="104" customWidth="1"/>
    <col min="11014" max="11014" width="16.42578125" style="104" customWidth="1"/>
    <col min="11015" max="11015" width="26.42578125" style="104" customWidth="1"/>
    <col min="11016" max="11016" width="15" style="104" customWidth="1"/>
    <col min="11017" max="11264" width="11.42578125" style="104"/>
    <col min="11265" max="11265" width="4.42578125" style="104" customWidth="1"/>
    <col min="11266" max="11266" width="30.42578125" style="104" customWidth="1"/>
    <col min="11267" max="11267" width="26.85546875" style="104" customWidth="1"/>
    <col min="11268" max="11268" width="23.42578125" style="104" customWidth="1"/>
    <col min="11269" max="11269" width="19.85546875" style="104" customWidth="1"/>
    <col min="11270" max="11270" width="16.42578125" style="104" customWidth="1"/>
    <col min="11271" max="11271" width="26.42578125" style="104" customWidth="1"/>
    <col min="11272" max="11272" width="15" style="104" customWidth="1"/>
    <col min="11273" max="11520" width="11.42578125" style="104"/>
    <col min="11521" max="11521" width="4.42578125" style="104" customWidth="1"/>
    <col min="11522" max="11522" width="30.42578125" style="104" customWidth="1"/>
    <col min="11523" max="11523" width="26.85546875" style="104" customWidth="1"/>
    <col min="11524" max="11524" width="23.42578125" style="104" customWidth="1"/>
    <col min="11525" max="11525" width="19.85546875" style="104" customWidth="1"/>
    <col min="11526" max="11526" width="16.42578125" style="104" customWidth="1"/>
    <col min="11527" max="11527" width="26.42578125" style="104" customWidth="1"/>
    <col min="11528" max="11528" width="15" style="104" customWidth="1"/>
    <col min="11529" max="11776" width="11.42578125" style="104"/>
    <col min="11777" max="11777" width="4.42578125" style="104" customWidth="1"/>
    <col min="11778" max="11778" width="30.42578125" style="104" customWidth="1"/>
    <col min="11779" max="11779" width="26.85546875" style="104" customWidth="1"/>
    <col min="11780" max="11780" width="23.42578125" style="104" customWidth="1"/>
    <col min="11781" max="11781" width="19.85546875" style="104" customWidth="1"/>
    <col min="11782" max="11782" width="16.42578125" style="104" customWidth="1"/>
    <col min="11783" max="11783" width="26.42578125" style="104" customWidth="1"/>
    <col min="11784" max="11784" width="15" style="104" customWidth="1"/>
    <col min="11785" max="12032" width="11.42578125" style="104"/>
    <col min="12033" max="12033" width="4.42578125" style="104" customWidth="1"/>
    <col min="12034" max="12034" width="30.42578125" style="104" customWidth="1"/>
    <col min="12035" max="12035" width="26.85546875" style="104" customWidth="1"/>
    <col min="12036" max="12036" width="23.42578125" style="104" customWidth="1"/>
    <col min="12037" max="12037" width="19.85546875" style="104" customWidth="1"/>
    <col min="12038" max="12038" width="16.42578125" style="104" customWidth="1"/>
    <col min="12039" max="12039" width="26.42578125" style="104" customWidth="1"/>
    <col min="12040" max="12040" width="15" style="104" customWidth="1"/>
    <col min="12041" max="12288" width="11.42578125" style="104"/>
    <col min="12289" max="12289" width="4.42578125" style="104" customWidth="1"/>
    <col min="12290" max="12290" width="30.42578125" style="104" customWidth="1"/>
    <col min="12291" max="12291" width="26.85546875" style="104" customWidth="1"/>
    <col min="12292" max="12292" width="23.42578125" style="104" customWidth="1"/>
    <col min="12293" max="12293" width="19.85546875" style="104" customWidth="1"/>
    <col min="12294" max="12294" width="16.42578125" style="104" customWidth="1"/>
    <col min="12295" max="12295" width="26.42578125" style="104" customWidth="1"/>
    <col min="12296" max="12296" width="15" style="104" customWidth="1"/>
    <col min="12297" max="12544" width="11.42578125" style="104"/>
    <col min="12545" max="12545" width="4.42578125" style="104" customWidth="1"/>
    <col min="12546" max="12546" width="30.42578125" style="104" customWidth="1"/>
    <col min="12547" max="12547" width="26.85546875" style="104" customWidth="1"/>
    <col min="12548" max="12548" width="23.42578125" style="104" customWidth="1"/>
    <col min="12549" max="12549" width="19.85546875" style="104" customWidth="1"/>
    <col min="12550" max="12550" width="16.42578125" style="104" customWidth="1"/>
    <col min="12551" max="12551" width="26.42578125" style="104" customWidth="1"/>
    <col min="12552" max="12552" width="15" style="104" customWidth="1"/>
    <col min="12553" max="12800" width="11.42578125" style="104"/>
    <col min="12801" max="12801" width="4.42578125" style="104" customWidth="1"/>
    <col min="12802" max="12802" width="30.42578125" style="104" customWidth="1"/>
    <col min="12803" max="12803" width="26.85546875" style="104" customWidth="1"/>
    <col min="12804" max="12804" width="23.42578125" style="104" customWidth="1"/>
    <col min="12805" max="12805" width="19.85546875" style="104" customWidth="1"/>
    <col min="12806" max="12806" width="16.42578125" style="104" customWidth="1"/>
    <col min="12807" max="12807" width="26.42578125" style="104" customWidth="1"/>
    <col min="12808" max="12808" width="15" style="104" customWidth="1"/>
    <col min="12809" max="13056" width="11.42578125" style="104"/>
    <col min="13057" max="13057" width="4.42578125" style="104" customWidth="1"/>
    <col min="13058" max="13058" width="30.42578125" style="104" customWidth="1"/>
    <col min="13059" max="13059" width="26.85546875" style="104" customWidth="1"/>
    <col min="13060" max="13060" width="23.42578125" style="104" customWidth="1"/>
    <col min="13061" max="13061" width="19.85546875" style="104" customWidth="1"/>
    <col min="13062" max="13062" width="16.42578125" style="104" customWidth="1"/>
    <col min="13063" max="13063" width="26.42578125" style="104" customWidth="1"/>
    <col min="13064" max="13064" width="15" style="104" customWidth="1"/>
    <col min="13065" max="13312" width="11.42578125" style="104"/>
    <col min="13313" max="13313" width="4.42578125" style="104" customWidth="1"/>
    <col min="13314" max="13314" width="30.42578125" style="104" customWidth="1"/>
    <col min="13315" max="13315" width="26.85546875" style="104" customWidth="1"/>
    <col min="13316" max="13316" width="23.42578125" style="104" customWidth="1"/>
    <col min="13317" max="13317" width="19.85546875" style="104" customWidth="1"/>
    <col min="13318" max="13318" width="16.42578125" style="104" customWidth="1"/>
    <col min="13319" max="13319" width="26.42578125" style="104" customWidth="1"/>
    <col min="13320" max="13320" width="15" style="104" customWidth="1"/>
    <col min="13321" max="13568" width="11.42578125" style="104"/>
    <col min="13569" max="13569" width="4.42578125" style="104" customWidth="1"/>
    <col min="13570" max="13570" width="30.42578125" style="104" customWidth="1"/>
    <col min="13571" max="13571" width="26.85546875" style="104" customWidth="1"/>
    <col min="13572" max="13572" width="23.42578125" style="104" customWidth="1"/>
    <col min="13573" max="13573" width="19.85546875" style="104" customWidth="1"/>
    <col min="13574" max="13574" width="16.42578125" style="104" customWidth="1"/>
    <col min="13575" max="13575" width="26.42578125" style="104" customWidth="1"/>
    <col min="13576" max="13576" width="15" style="104" customWidth="1"/>
    <col min="13577" max="13824" width="11.42578125" style="104"/>
    <col min="13825" max="13825" width="4.42578125" style="104" customWidth="1"/>
    <col min="13826" max="13826" width="30.42578125" style="104" customWidth="1"/>
    <col min="13827" max="13827" width="26.85546875" style="104" customWidth="1"/>
    <col min="13828" max="13828" width="23.42578125" style="104" customWidth="1"/>
    <col min="13829" max="13829" width="19.85546875" style="104" customWidth="1"/>
    <col min="13830" max="13830" width="16.42578125" style="104" customWidth="1"/>
    <col min="13831" max="13831" width="26.42578125" style="104" customWidth="1"/>
    <col min="13832" max="13832" width="15" style="104" customWidth="1"/>
    <col min="13833" max="14080" width="11.42578125" style="104"/>
    <col min="14081" max="14081" width="4.42578125" style="104" customWidth="1"/>
    <col min="14082" max="14082" width="30.42578125" style="104" customWidth="1"/>
    <col min="14083" max="14083" width="26.85546875" style="104" customWidth="1"/>
    <col min="14084" max="14084" width="23.42578125" style="104" customWidth="1"/>
    <col min="14085" max="14085" width="19.85546875" style="104" customWidth="1"/>
    <col min="14086" max="14086" width="16.42578125" style="104" customWidth="1"/>
    <col min="14087" max="14087" width="26.42578125" style="104" customWidth="1"/>
    <col min="14088" max="14088" width="15" style="104" customWidth="1"/>
    <col min="14089" max="14336" width="11.42578125" style="104"/>
    <col min="14337" max="14337" width="4.42578125" style="104" customWidth="1"/>
    <col min="14338" max="14338" width="30.42578125" style="104" customWidth="1"/>
    <col min="14339" max="14339" width="26.85546875" style="104" customWidth="1"/>
    <col min="14340" max="14340" width="23.42578125" style="104" customWidth="1"/>
    <col min="14341" max="14341" width="19.85546875" style="104" customWidth="1"/>
    <col min="14342" max="14342" width="16.42578125" style="104" customWidth="1"/>
    <col min="14343" max="14343" width="26.42578125" style="104" customWidth="1"/>
    <col min="14344" max="14344" width="15" style="104" customWidth="1"/>
    <col min="14345" max="14592" width="11.42578125" style="104"/>
    <col min="14593" max="14593" width="4.42578125" style="104" customWidth="1"/>
    <col min="14594" max="14594" width="30.42578125" style="104" customWidth="1"/>
    <col min="14595" max="14595" width="26.85546875" style="104" customWidth="1"/>
    <col min="14596" max="14596" width="23.42578125" style="104" customWidth="1"/>
    <col min="14597" max="14597" width="19.85546875" style="104" customWidth="1"/>
    <col min="14598" max="14598" width="16.42578125" style="104" customWidth="1"/>
    <col min="14599" max="14599" width="26.42578125" style="104" customWidth="1"/>
    <col min="14600" max="14600" width="15" style="104" customWidth="1"/>
    <col min="14601" max="14848" width="11.42578125" style="104"/>
    <col min="14849" max="14849" width="4.42578125" style="104" customWidth="1"/>
    <col min="14850" max="14850" width="30.42578125" style="104" customWidth="1"/>
    <col min="14851" max="14851" width="26.85546875" style="104" customWidth="1"/>
    <col min="14852" max="14852" width="23.42578125" style="104" customWidth="1"/>
    <col min="14853" max="14853" width="19.85546875" style="104" customWidth="1"/>
    <col min="14854" max="14854" width="16.42578125" style="104" customWidth="1"/>
    <col min="14855" max="14855" width="26.42578125" style="104" customWidth="1"/>
    <col min="14856" max="14856" width="15" style="104" customWidth="1"/>
    <col min="14857" max="15104" width="11.42578125" style="104"/>
    <col min="15105" max="15105" width="4.42578125" style="104" customWidth="1"/>
    <col min="15106" max="15106" width="30.42578125" style="104" customWidth="1"/>
    <col min="15107" max="15107" width="26.85546875" style="104" customWidth="1"/>
    <col min="15108" max="15108" width="23.42578125" style="104" customWidth="1"/>
    <col min="15109" max="15109" width="19.85546875" style="104" customWidth="1"/>
    <col min="15110" max="15110" width="16.42578125" style="104" customWidth="1"/>
    <col min="15111" max="15111" width="26.42578125" style="104" customWidth="1"/>
    <col min="15112" max="15112" width="15" style="104" customWidth="1"/>
    <col min="15113" max="15360" width="11.42578125" style="104"/>
    <col min="15361" max="15361" width="4.42578125" style="104" customWidth="1"/>
    <col min="15362" max="15362" width="30.42578125" style="104" customWidth="1"/>
    <col min="15363" max="15363" width="26.85546875" style="104" customWidth="1"/>
    <col min="15364" max="15364" width="23.42578125" style="104" customWidth="1"/>
    <col min="15365" max="15365" width="19.85546875" style="104" customWidth="1"/>
    <col min="15366" max="15366" width="16.42578125" style="104" customWidth="1"/>
    <col min="15367" max="15367" width="26.42578125" style="104" customWidth="1"/>
    <col min="15368" max="15368" width="15" style="104" customWidth="1"/>
    <col min="15369" max="15616" width="11.42578125" style="104"/>
    <col min="15617" max="15617" width="4.42578125" style="104" customWidth="1"/>
    <col min="15618" max="15618" width="30.42578125" style="104" customWidth="1"/>
    <col min="15619" max="15619" width="26.85546875" style="104" customWidth="1"/>
    <col min="15620" max="15620" width="23.42578125" style="104" customWidth="1"/>
    <col min="15621" max="15621" width="19.85546875" style="104" customWidth="1"/>
    <col min="15622" max="15622" width="16.42578125" style="104" customWidth="1"/>
    <col min="15623" max="15623" width="26.42578125" style="104" customWidth="1"/>
    <col min="15624" max="15624" width="15" style="104" customWidth="1"/>
    <col min="15625" max="15872" width="11.42578125" style="104"/>
    <col min="15873" max="15873" width="4.42578125" style="104" customWidth="1"/>
    <col min="15874" max="15874" width="30.42578125" style="104" customWidth="1"/>
    <col min="15875" max="15875" width="26.85546875" style="104" customWidth="1"/>
    <col min="15876" max="15876" width="23.42578125" style="104" customWidth="1"/>
    <col min="15877" max="15877" width="19.85546875" style="104" customWidth="1"/>
    <col min="15878" max="15878" width="16.42578125" style="104" customWidth="1"/>
    <col min="15879" max="15879" width="26.42578125" style="104" customWidth="1"/>
    <col min="15880" max="15880" width="15" style="104" customWidth="1"/>
    <col min="15881" max="16128" width="11.42578125" style="104"/>
    <col min="16129" max="16129" width="4.42578125" style="104" customWidth="1"/>
    <col min="16130" max="16130" width="30.42578125" style="104" customWidth="1"/>
    <col min="16131" max="16131" width="26.85546875" style="104" customWidth="1"/>
    <col min="16132" max="16132" width="23.42578125" style="104" customWidth="1"/>
    <col min="16133" max="16133" width="19.85546875" style="104" customWidth="1"/>
    <col min="16134" max="16134" width="16.42578125" style="104" customWidth="1"/>
    <col min="16135" max="16135" width="26.42578125" style="104" customWidth="1"/>
    <col min="16136" max="16136" width="15" style="104" customWidth="1"/>
    <col min="16137" max="16384" width="11.42578125" style="104"/>
  </cols>
  <sheetData>
    <row r="1" spans="1:9" ht="15" x14ac:dyDescent="0.25">
      <c r="A1" s="267" t="s">
        <v>95</v>
      </c>
      <c r="B1" s="267"/>
      <c r="C1" s="267"/>
      <c r="D1" s="267"/>
      <c r="E1" s="267"/>
      <c r="F1" s="267"/>
      <c r="G1" s="267"/>
      <c r="H1" s="267"/>
    </row>
    <row r="2" spans="1:9" x14ac:dyDescent="0.2">
      <c r="A2" s="268" t="s">
        <v>96</v>
      </c>
      <c r="B2" s="268"/>
      <c r="C2" s="268"/>
      <c r="D2" s="268"/>
      <c r="E2" s="268"/>
      <c r="F2" s="268"/>
      <c r="G2" s="268"/>
      <c r="H2" s="268"/>
    </row>
    <row r="3" spans="1:9" x14ac:dyDescent="0.2">
      <c r="A3" s="268" t="s">
        <v>97</v>
      </c>
      <c r="B3" s="268"/>
      <c r="C3" s="268"/>
      <c r="D3" s="268"/>
      <c r="E3" s="268"/>
      <c r="F3" s="268"/>
      <c r="G3" s="268"/>
      <c r="H3" s="268"/>
    </row>
    <row r="5" spans="1:9" x14ac:dyDescent="0.2">
      <c r="A5" s="269" t="s">
        <v>98</v>
      </c>
      <c r="B5" s="269"/>
      <c r="C5" s="269"/>
      <c r="D5" s="269"/>
      <c r="E5" s="269"/>
      <c r="F5" s="104" t="s">
        <v>99</v>
      </c>
      <c r="H5" s="104" t="s">
        <v>100</v>
      </c>
      <c r="I5" s="105"/>
    </row>
    <row r="6" spans="1:9" ht="27" customHeight="1" x14ac:dyDescent="0.2">
      <c r="A6" s="270" t="s">
        <v>101</v>
      </c>
      <c r="B6" s="270"/>
      <c r="C6" s="104" t="s">
        <v>102</v>
      </c>
      <c r="E6" s="104" t="s">
        <v>103</v>
      </c>
      <c r="H6" s="104"/>
      <c r="I6" s="105"/>
    </row>
    <row r="7" spans="1:9" ht="30" x14ac:dyDescent="0.25">
      <c r="A7" s="106" t="s">
        <v>104</v>
      </c>
      <c r="B7" s="106" t="s">
        <v>105</v>
      </c>
      <c r="C7" s="106" t="s">
        <v>106</v>
      </c>
      <c r="D7" s="106" t="s">
        <v>107</v>
      </c>
      <c r="E7" s="106" t="s">
        <v>108</v>
      </c>
      <c r="F7" s="106" t="s">
        <v>109</v>
      </c>
      <c r="G7" s="106" t="s">
        <v>110</v>
      </c>
      <c r="H7" s="106" t="s">
        <v>111</v>
      </c>
    </row>
    <row r="8" spans="1:9" ht="15" x14ac:dyDescent="0.25">
      <c r="A8" s="107"/>
      <c r="B8" s="107"/>
      <c r="C8" s="107"/>
      <c r="D8" s="107"/>
      <c r="E8" s="107"/>
      <c r="F8" s="107"/>
      <c r="G8" s="107"/>
      <c r="H8" s="108"/>
    </row>
    <row r="9" spans="1:9" ht="15" x14ac:dyDescent="0.25">
      <c r="A9" s="107"/>
      <c r="B9" s="107"/>
      <c r="C9" s="107"/>
      <c r="D9" s="107"/>
      <c r="E9" s="107"/>
      <c r="F9" s="107"/>
      <c r="G9" s="107"/>
      <c r="H9" s="108"/>
    </row>
    <row r="10" spans="1:9" ht="15" x14ac:dyDescent="0.25">
      <c r="A10" s="107"/>
      <c r="B10" s="107"/>
      <c r="C10" s="107"/>
      <c r="D10" s="107"/>
      <c r="E10" s="107"/>
      <c r="F10" s="107"/>
      <c r="G10" s="107"/>
      <c r="H10" s="108"/>
    </row>
    <row r="11" spans="1:9" ht="15" x14ac:dyDescent="0.25">
      <c r="A11" s="107"/>
      <c r="B11" s="107"/>
      <c r="C11" s="107"/>
      <c r="D11" s="107"/>
      <c r="E11" s="107"/>
      <c r="F11" s="107"/>
      <c r="G11" s="107"/>
      <c r="H11" s="108"/>
    </row>
    <row r="12" spans="1:9" ht="15" x14ac:dyDescent="0.25">
      <c r="A12" s="107"/>
      <c r="B12" s="107"/>
      <c r="C12" s="107"/>
      <c r="D12" s="107"/>
      <c r="E12" s="107"/>
      <c r="F12" s="107"/>
      <c r="G12" s="107"/>
      <c r="H12" s="108"/>
    </row>
    <row r="13" spans="1:9" ht="15" x14ac:dyDescent="0.25">
      <c r="A13" s="107"/>
      <c r="B13" s="107"/>
      <c r="C13" s="107"/>
      <c r="D13" s="107"/>
      <c r="E13" s="107"/>
      <c r="F13" s="107"/>
      <c r="G13" s="107"/>
      <c r="H13" s="108"/>
    </row>
    <row r="14" spans="1:9" ht="15" x14ac:dyDescent="0.25">
      <c r="A14" s="107"/>
      <c r="B14" s="107"/>
      <c r="C14" s="107"/>
      <c r="D14" s="107"/>
      <c r="E14" s="107"/>
      <c r="F14" s="107"/>
      <c r="G14" s="107"/>
      <c r="H14" s="108"/>
    </row>
    <row r="15" spans="1:9" ht="15" x14ac:dyDescent="0.25">
      <c r="A15" s="266" t="s">
        <v>112</v>
      </c>
      <c r="B15" s="266"/>
      <c r="C15" s="266"/>
      <c r="D15" s="266"/>
      <c r="E15" s="266"/>
      <c r="F15" s="266"/>
      <c r="G15" s="266"/>
      <c r="H15" s="108">
        <f>SUM(H8:H14)</f>
        <v>0</v>
      </c>
    </row>
    <row r="17" spans="1:10" x14ac:dyDescent="0.2">
      <c r="A17" s="104" t="s">
        <v>113</v>
      </c>
    </row>
    <row r="22" spans="1:10" s="105" customFormat="1" ht="15" x14ac:dyDescent="0.25">
      <c r="A22" s="104"/>
      <c r="B22" s="109"/>
      <c r="C22" s="110"/>
      <c r="D22" s="110"/>
      <c r="E22" s="110"/>
      <c r="F22" s="110"/>
      <c r="G22" s="109"/>
      <c r="I22" s="104"/>
      <c r="J22" s="104"/>
    </row>
    <row r="23" spans="1:10" s="105" customFormat="1" ht="15" x14ac:dyDescent="0.25">
      <c r="A23" s="104"/>
      <c r="B23" s="111" t="s">
        <v>114</v>
      </c>
      <c r="C23" s="110"/>
      <c r="D23" s="110"/>
      <c r="E23" s="110"/>
      <c r="F23" s="110"/>
      <c r="G23" s="111" t="s">
        <v>115</v>
      </c>
      <c r="I23" s="104"/>
      <c r="J23" s="104"/>
    </row>
  </sheetData>
  <mergeCells count="6">
    <mergeCell ref="A15:G15"/>
    <mergeCell ref="A1:H1"/>
    <mergeCell ref="A2:H2"/>
    <mergeCell ref="A3:H3"/>
    <mergeCell ref="A5:E5"/>
    <mergeCell ref="A6:B6"/>
  </mergeCells>
  <pageMargins left="0.7" right="0.7" top="0.75" bottom="0.75" header="0.3" footer="0.3"/>
  <pageSetup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8"/>
  <sheetViews>
    <sheetView zoomScaleNormal="100" workbookViewId="0">
      <selection activeCell="J3" sqref="J3"/>
    </sheetView>
  </sheetViews>
  <sheetFormatPr baseColWidth="10" defaultRowHeight="15" x14ac:dyDescent="0.25"/>
  <cols>
    <col min="1" max="1" width="4" customWidth="1"/>
    <col min="2" max="2" width="28" customWidth="1"/>
    <col min="3" max="3" width="27" customWidth="1"/>
    <col min="4" max="4" width="18.28515625" customWidth="1"/>
    <col min="5" max="5" width="14.42578125" customWidth="1"/>
    <col min="6" max="6" width="16.42578125" customWidth="1"/>
    <col min="7" max="7" width="9.140625" customWidth="1"/>
    <col min="8" max="8" width="10.140625" customWidth="1"/>
    <col min="9" max="10" width="9.42578125" customWidth="1"/>
    <col min="11" max="11" width="11.28515625" customWidth="1"/>
    <col min="12" max="12" width="12.140625" customWidth="1"/>
    <col min="13" max="13" width="13.85546875" customWidth="1"/>
  </cols>
  <sheetData>
    <row r="1" spans="1:13" ht="21" x14ac:dyDescent="0.35">
      <c r="A1" s="112" t="s">
        <v>95</v>
      </c>
      <c r="B1" s="112"/>
      <c r="C1" s="112"/>
      <c r="D1" s="112"/>
      <c r="E1" s="112"/>
      <c r="F1" s="112"/>
      <c r="G1" s="112"/>
      <c r="H1" s="112"/>
      <c r="I1" s="112"/>
    </row>
    <row r="2" spans="1:13" ht="15.75" x14ac:dyDescent="0.25">
      <c r="A2" s="113" t="s">
        <v>116</v>
      </c>
      <c r="B2" s="113"/>
      <c r="C2" s="113"/>
      <c r="D2" s="113"/>
      <c r="E2" s="113"/>
      <c r="F2" s="113"/>
      <c r="G2" s="113"/>
      <c r="H2" s="113"/>
      <c r="I2" s="113"/>
    </row>
    <row r="3" spans="1:13" x14ac:dyDescent="0.25">
      <c r="A3" s="114" t="s">
        <v>308</v>
      </c>
      <c r="B3" s="114"/>
      <c r="C3" s="114"/>
      <c r="D3" s="114"/>
      <c r="E3" s="114"/>
      <c r="F3" s="114"/>
      <c r="G3" s="114"/>
      <c r="H3" s="114"/>
      <c r="I3" s="114"/>
    </row>
    <row r="5" spans="1:13" x14ac:dyDescent="0.25">
      <c r="A5" t="s">
        <v>176</v>
      </c>
      <c r="H5" t="s">
        <v>202</v>
      </c>
    </row>
    <row r="6" spans="1:13" ht="27" customHeight="1" x14ac:dyDescent="0.25">
      <c r="B6" s="115"/>
    </row>
    <row r="7" spans="1:13" ht="60" x14ac:dyDescent="0.25">
      <c r="A7" s="156" t="s">
        <v>104</v>
      </c>
      <c r="B7" s="157" t="s">
        <v>117</v>
      </c>
      <c r="C7" s="157" t="s">
        <v>184</v>
      </c>
      <c r="D7" s="157" t="s">
        <v>185</v>
      </c>
      <c r="E7" s="156" t="s">
        <v>186</v>
      </c>
      <c r="F7" s="156" t="s">
        <v>187</v>
      </c>
      <c r="G7" s="195" t="s">
        <v>188</v>
      </c>
      <c r="H7" s="195" t="s">
        <v>189</v>
      </c>
      <c r="I7" s="195" t="s">
        <v>190</v>
      </c>
      <c r="J7" s="195" t="s">
        <v>272</v>
      </c>
      <c r="K7" s="195" t="s">
        <v>307</v>
      </c>
      <c r="L7" s="196">
        <v>45688</v>
      </c>
      <c r="M7" s="156" t="s">
        <v>191</v>
      </c>
    </row>
    <row r="8" spans="1:13" x14ac:dyDescent="0.25">
      <c r="A8" s="13">
        <v>1</v>
      </c>
      <c r="B8" s="158" t="s">
        <v>147</v>
      </c>
      <c r="C8" s="159" t="s">
        <v>148</v>
      </c>
      <c r="D8" s="159" t="s">
        <v>192</v>
      </c>
      <c r="E8" s="160">
        <v>22693.47</v>
      </c>
      <c r="F8" s="160"/>
      <c r="G8" s="160"/>
      <c r="H8" s="160"/>
      <c r="I8" s="160"/>
      <c r="J8" s="160"/>
      <c r="K8" s="160"/>
      <c r="L8" s="160"/>
      <c r="M8" s="160">
        <f t="shared" ref="M8:M37" si="0">SUM(E8:L8)</f>
        <v>22693.47</v>
      </c>
    </row>
    <row r="9" spans="1:13" x14ac:dyDescent="0.25">
      <c r="A9" s="13">
        <v>2</v>
      </c>
      <c r="B9" s="161" t="s">
        <v>150</v>
      </c>
      <c r="C9" s="159" t="s">
        <v>151</v>
      </c>
      <c r="D9" s="159" t="s">
        <v>192</v>
      </c>
      <c r="E9" s="160">
        <v>13000</v>
      </c>
      <c r="F9" s="160"/>
      <c r="G9" s="160"/>
      <c r="H9" s="160"/>
      <c r="I9" s="160"/>
      <c r="J9" s="160"/>
      <c r="K9" s="160"/>
      <c r="L9" s="160"/>
      <c r="M9" s="160">
        <f t="shared" si="0"/>
        <v>13000</v>
      </c>
    </row>
    <row r="10" spans="1:13" x14ac:dyDescent="0.25">
      <c r="A10" s="13">
        <v>3</v>
      </c>
      <c r="B10" s="161" t="s">
        <v>152</v>
      </c>
      <c r="C10" s="159" t="s">
        <v>153</v>
      </c>
      <c r="D10" s="159" t="s">
        <v>192</v>
      </c>
      <c r="E10" s="160">
        <v>7965</v>
      </c>
      <c r="F10" s="160"/>
      <c r="G10" s="160"/>
      <c r="H10" s="160"/>
      <c r="I10" s="160"/>
      <c r="J10" s="160"/>
      <c r="K10" s="160"/>
      <c r="L10" s="160"/>
      <c r="M10" s="160">
        <f t="shared" si="0"/>
        <v>7965</v>
      </c>
    </row>
    <row r="11" spans="1:13" x14ac:dyDescent="0.25">
      <c r="A11" s="13">
        <v>4</v>
      </c>
      <c r="B11" s="161" t="s">
        <v>154</v>
      </c>
      <c r="C11" s="159" t="s">
        <v>155</v>
      </c>
      <c r="D11" s="159" t="s">
        <v>192</v>
      </c>
      <c r="E11" s="160">
        <v>37710.480000000003</v>
      </c>
      <c r="F11" s="160"/>
      <c r="G11" s="160"/>
      <c r="H11" s="160"/>
      <c r="I11" s="160"/>
      <c r="J11" s="160"/>
      <c r="K11" s="160"/>
      <c r="L11" s="160"/>
      <c r="M11" s="160">
        <f t="shared" si="0"/>
        <v>37710.480000000003</v>
      </c>
    </row>
    <row r="12" spans="1:13" x14ac:dyDescent="0.25">
      <c r="A12" s="13">
        <v>5</v>
      </c>
      <c r="B12" s="161" t="s">
        <v>279</v>
      </c>
      <c r="C12" s="159" t="s">
        <v>280</v>
      </c>
      <c r="D12" s="159" t="s">
        <v>192</v>
      </c>
      <c r="E12" s="160">
        <v>150006</v>
      </c>
      <c r="F12" s="160"/>
      <c r="G12" s="160"/>
      <c r="H12" s="160"/>
      <c r="I12" s="160"/>
      <c r="J12" s="160"/>
      <c r="K12" s="160"/>
      <c r="L12" s="160"/>
      <c r="M12" s="160">
        <f t="shared" si="0"/>
        <v>150006</v>
      </c>
    </row>
    <row r="13" spans="1:13" x14ac:dyDescent="0.25">
      <c r="A13" s="13">
        <v>6</v>
      </c>
      <c r="B13" s="161" t="s">
        <v>178</v>
      </c>
      <c r="C13" s="159" t="s">
        <v>156</v>
      </c>
      <c r="D13" s="159" t="s">
        <v>192</v>
      </c>
      <c r="E13" s="160">
        <v>9027</v>
      </c>
      <c r="F13" s="160"/>
      <c r="G13" s="160"/>
      <c r="H13" s="160"/>
      <c r="I13" s="160"/>
      <c r="J13" s="160"/>
      <c r="K13" s="160"/>
      <c r="L13" s="160"/>
      <c r="M13" s="160">
        <f t="shared" si="0"/>
        <v>9027</v>
      </c>
    </row>
    <row r="14" spans="1:13" x14ac:dyDescent="0.25">
      <c r="A14" s="13">
        <v>7</v>
      </c>
      <c r="B14" s="161" t="s">
        <v>157</v>
      </c>
      <c r="C14" s="159" t="s">
        <v>158</v>
      </c>
      <c r="D14" s="159" t="s">
        <v>192</v>
      </c>
      <c r="E14" s="160">
        <v>11033</v>
      </c>
      <c r="F14" s="160"/>
      <c r="G14" s="160"/>
      <c r="H14" s="160"/>
      <c r="I14" s="160"/>
      <c r="J14" s="160"/>
      <c r="K14" s="160"/>
      <c r="L14" s="160"/>
      <c r="M14" s="160">
        <f t="shared" si="0"/>
        <v>11033</v>
      </c>
    </row>
    <row r="15" spans="1:13" x14ac:dyDescent="0.25">
      <c r="A15" s="13">
        <v>8</v>
      </c>
      <c r="B15" s="161" t="s">
        <v>281</v>
      </c>
      <c r="C15" s="159" t="s">
        <v>282</v>
      </c>
      <c r="D15" s="159" t="s">
        <v>192</v>
      </c>
      <c r="E15" s="160">
        <v>146000</v>
      </c>
      <c r="F15" s="160"/>
      <c r="G15" s="160"/>
      <c r="H15" s="160"/>
      <c r="I15" s="160"/>
      <c r="J15" s="160"/>
      <c r="K15" s="160"/>
      <c r="L15" s="160"/>
      <c r="M15" s="160">
        <f t="shared" si="0"/>
        <v>146000</v>
      </c>
    </row>
    <row r="16" spans="1:13" x14ac:dyDescent="0.25">
      <c r="A16" s="13">
        <v>9</v>
      </c>
      <c r="B16" s="161" t="s">
        <v>159</v>
      </c>
      <c r="C16" s="159" t="s">
        <v>151</v>
      </c>
      <c r="D16" s="159" t="s">
        <v>193</v>
      </c>
      <c r="E16" s="160">
        <v>385458.57</v>
      </c>
      <c r="F16" s="160"/>
      <c r="G16" s="160"/>
      <c r="H16" s="160"/>
      <c r="I16" s="160"/>
      <c r="J16" s="160"/>
      <c r="K16" s="160"/>
      <c r="L16" s="160"/>
      <c r="M16" s="160">
        <f t="shared" si="0"/>
        <v>385458.57</v>
      </c>
    </row>
    <row r="17" spans="1:13" x14ac:dyDescent="0.25">
      <c r="A17" s="13">
        <v>10</v>
      </c>
      <c r="B17" s="161" t="s">
        <v>160</v>
      </c>
      <c r="C17" s="159" t="s">
        <v>161</v>
      </c>
      <c r="D17" s="159" t="s">
        <v>193</v>
      </c>
      <c r="E17" s="160">
        <v>20060.080000000002</v>
      </c>
      <c r="F17" s="160"/>
      <c r="G17" s="160"/>
      <c r="H17" s="160"/>
      <c r="I17" s="160"/>
      <c r="J17" s="160"/>
      <c r="K17" s="160"/>
      <c r="L17" s="160"/>
      <c r="M17" s="160">
        <f t="shared" si="0"/>
        <v>20060.080000000002</v>
      </c>
    </row>
    <row r="18" spans="1:13" x14ac:dyDescent="0.25">
      <c r="A18" s="13">
        <v>11</v>
      </c>
      <c r="B18" s="161" t="s">
        <v>276</v>
      </c>
      <c r="C18" s="159" t="s">
        <v>151</v>
      </c>
      <c r="D18" s="159" t="s">
        <v>193</v>
      </c>
      <c r="E18" s="160">
        <v>256677.15</v>
      </c>
      <c r="F18" s="160"/>
      <c r="G18" s="160"/>
      <c r="H18" s="160"/>
      <c r="I18" s="160"/>
      <c r="J18" s="160"/>
      <c r="K18" s="160"/>
      <c r="L18" s="160"/>
      <c r="M18" s="160">
        <f t="shared" si="0"/>
        <v>256677.15</v>
      </c>
    </row>
    <row r="19" spans="1:13" x14ac:dyDescent="0.25">
      <c r="A19" s="13">
        <v>12</v>
      </c>
      <c r="B19" s="161" t="s">
        <v>283</v>
      </c>
      <c r="C19" s="159" t="s">
        <v>151</v>
      </c>
      <c r="D19" s="159" t="s">
        <v>193</v>
      </c>
      <c r="E19" s="160">
        <v>28730</v>
      </c>
      <c r="F19" s="160"/>
      <c r="G19" s="160"/>
      <c r="H19" s="160"/>
      <c r="I19" s="160"/>
      <c r="J19" s="160"/>
      <c r="K19" s="160"/>
      <c r="L19" s="160"/>
      <c r="M19" s="160">
        <f t="shared" si="0"/>
        <v>28730</v>
      </c>
    </row>
    <row r="20" spans="1:13" x14ac:dyDescent="0.25">
      <c r="A20" s="13">
        <v>13</v>
      </c>
      <c r="B20" s="161" t="s">
        <v>284</v>
      </c>
      <c r="C20" s="159" t="s">
        <v>163</v>
      </c>
      <c r="D20" s="159" t="s">
        <v>192</v>
      </c>
      <c r="E20" s="160">
        <v>54558.94</v>
      </c>
      <c r="F20" s="160"/>
      <c r="G20" s="160"/>
      <c r="H20" s="160"/>
      <c r="I20" s="160"/>
      <c r="J20" s="160"/>
      <c r="K20" s="160"/>
      <c r="L20" s="160"/>
      <c r="M20" s="160">
        <f t="shared" si="0"/>
        <v>54558.94</v>
      </c>
    </row>
    <row r="21" spans="1:13" x14ac:dyDescent="0.25">
      <c r="A21" s="13">
        <v>14</v>
      </c>
      <c r="B21" s="161" t="s">
        <v>164</v>
      </c>
      <c r="C21" s="159" t="s">
        <v>163</v>
      </c>
      <c r="D21" s="159" t="s">
        <v>192</v>
      </c>
      <c r="E21" s="160"/>
      <c r="F21" s="160">
        <v>36237.800000000003</v>
      </c>
      <c r="G21" s="160"/>
      <c r="H21" s="160"/>
      <c r="I21" s="160"/>
      <c r="J21" s="160"/>
      <c r="K21" s="160"/>
      <c r="L21" s="160"/>
      <c r="M21" s="160">
        <f t="shared" si="0"/>
        <v>36237.800000000003</v>
      </c>
    </row>
    <row r="22" spans="1:13" x14ac:dyDescent="0.25">
      <c r="A22" s="13">
        <v>15</v>
      </c>
      <c r="B22" s="161" t="s">
        <v>285</v>
      </c>
      <c r="C22" s="159" t="s">
        <v>149</v>
      </c>
      <c r="D22" s="159" t="s">
        <v>192</v>
      </c>
      <c r="E22" s="160">
        <v>21880</v>
      </c>
      <c r="F22" s="160"/>
      <c r="G22" s="160"/>
      <c r="H22" s="160"/>
      <c r="I22" s="160"/>
      <c r="J22" s="160"/>
      <c r="K22" s="160"/>
      <c r="L22" s="160"/>
      <c r="M22" s="160">
        <f t="shared" si="0"/>
        <v>21880</v>
      </c>
    </row>
    <row r="23" spans="1:13" x14ac:dyDescent="0.25">
      <c r="A23" s="13">
        <v>16</v>
      </c>
      <c r="B23" s="161" t="s">
        <v>165</v>
      </c>
      <c r="C23" s="159" t="s">
        <v>166</v>
      </c>
      <c r="D23" s="159" t="s">
        <v>192</v>
      </c>
      <c r="E23" s="160"/>
      <c r="F23" s="160">
        <v>17751.740000000002</v>
      </c>
      <c r="G23" s="160"/>
      <c r="H23" s="160"/>
      <c r="I23" s="160"/>
      <c r="J23" s="160"/>
      <c r="K23" s="160"/>
      <c r="L23" s="160"/>
      <c r="M23" s="160">
        <f t="shared" si="0"/>
        <v>17751.740000000002</v>
      </c>
    </row>
    <row r="24" spans="1:13" x14ac:dyDescent="0.25">
      <c r="A24" s="13">
        <v>17</v>
      </c>
      <c r="B24" s="161" t="s">
        <v>286</v>
      </c>
      <c r="C24" s="159" t="s">
        <v>287</v>
      </c>
      <c r="D24" s="159" t="s">
        <v>193</v>
      </c>
      <c r="E24" s="160">
        <v>19900</v>
      </c>
      <c r="F24" s="160"/>
      <c r="G24" s="160"/>
      <c r="H24" s="160"/>
      <c r="I24" s="160"/>
      <c r="J24" s="160"/>
      <c r="K24" s="160"/>
      <c r="L24" s="160"/>
      <c r="M24" s="160">
        <f t="shared" si="0"/>
        <v>19900</v>
      </c>
    </row>
    <row r="25" spans="1:13" x14ac:dyDescent="0.25">
      <c r="A25" s="13">
        <v>18</v>
      </c>
      <c r="B25" s="161" t="s">
        <v>167</v>
      </c>
      <c r="C25" s="159" t="s">
        <v>168</v>
      </c>
      <c r="D25" s="159" t="s">
        <v>193</v>
      </c>
      <c r="E25" s="160">
        <v>105100</v>
      </c>
      <c r="F25" s="160"/>
      <c r="G25" s="160"/>
      <c r="H25" s="160"/>
      <c r="I25" s="160"/>
      <c r="J25" s="160"/>
      <c r="K25" s="160"/>
      <c r="L25" s="160"/>
      <c r="M25" s="160">
        <f t="shared" si="0"/>
        <v>105100</v>
      </c>
    </row>
    <row r="26" spans="1:13" x14ac:dyDescent="0.25">
      <c r="A26" s="13">
        <v>19</v>
      </c>
      <c r="B26" s="161" t="s">
        <v>288</v>
      </c>
      <c r="C26" s="159" t="s">
        <v>149</v>
      </c>
      <c r="D26" s="159" t="s">
        <v>193</v>
      </c>
      <c r="E26" s="160">
        <v>332231.67</v>
      </c>
      <c r="F26" s="160"/>
      <c r="G26" s="160"/>
      <c r="H26" s="160"/>
      <c r="I26" s="160"/>
      <c r="J26" s="160"/>
      <c r="K26" s="160"/>
      <c r="L26" s="160"/>
      <c r="M26" s="160">
        <f t="shared" si="0"/>
        <v>332231.67</v>
      </c>
    </row>
    <row r="27" spans="1:13" x14ac:dyDescent="0.25">
      <c r="A27" s="13">
        <v>20</v>
      </c>
      <c r="B27" s="161" t="s">
        <v>289</v>
      </c>
      <c r="C27" s="163" t="s">
        <v>149</v>
      </c>
      <c r="D27" s="159" t="s">
        <v>192</v>
      </c>
      <c r="E27" s="160">
        <v>115900</v>
      </c>
      <c r="F27" s="160"/>
      <c r="G27" s="160"/>
      <c r="H27" s="160"/>
      <c r="I27" s="160"/>
      <c r="J27" s="160"/>
      <c r="K27" s="160"/>
      <c r="L27" s="160"/>
      <c r="M27" s="160">
        <f t="shared" si="0"/>
        <v>115900</v>
      </c>
    </row>
    <row r="28" spans="1:13" x14ac:dyDescent="0.25">
      <c r="A28" s="13">
        <v>21</v>
      </c>
      <c r="B28" s="161" t="s">
        <v>290</v>
      </c>
      <c r="C28" s="159" t="s">
        <v>168</v>
      </c>
      <c r="D28" s="159" t="s">
        <v>193</v>
      </c>
      <c r="E28" s="160">
        <v>32000</v>
      </c>
      <c r="F28" s="160"/>
      <c r="G28" s="160"/>
      <c r="H28" s="160"/>
      <c r="I28" s="160"/>
      <c r="J28" s="160"/>
      <c r="K28" s="160"/>
      <c r="L28" s="160"/>
      <c r="M28" s="160">
        <f t="shared" si="0"/>
        <v>32000</v>
      </c>
    </row>
    <row r="29" spans="1:13" x14ac:dyDescent="0.25">
      <c r="A29" s="13">
        <v>22</v>
      </c>
      <c r="B29" s="161" t="s">
        <v>169</v>
      </c>
      <c r="C29" s="159" t="s">
        <v>170</v>
      </c>
      <c r="D29" s="159" t="s">
        <v>192</v>
      </c>
      <c r="E29" s="160">
        <v>76895.5</v>
      </c>
      <c r="F29" s="160"/>
      <c r="G29" s="160"/>
      <c r="H29" s="160"/>
      <c r="I29" s="160"/>
      <c r="J29" s="160"/>
      <c r="K29" s="160"/>
      <c r="L29" s="160"/>
      <c r="M29" s="160">
        <f t="shared" si="0"/>
        <v>76895.5</v>
      </c>
    </row>
    <row r="30" spans="1:13" x14ac:dyDescent="0.25">
      <c r="A30" s="13">
        <v>23</v>
      </c>
      <c r="B30" s="161" t="s">
        <v>171</v>
      </c>
      <c r="C30" s="162" t="s">
        <v>162</v>
      </c>
      <c r="D30" s="159" t="s">
        <v>193</v>
      </c>
      <c r="E30" s="160">
        <v>28000</v>
      </c>
      <c r="F30" s="160"/>
      <c r="G30" s="160"/>
      <c r="H30" s="160"/>
      <c r="I30" s="160"/>
      <c r="J30" s="160"/>
      <c r="K30" s="160"/>
      <c r="L30" s="160"/>
      <c r="M30" s="160">
        <f t="shared" si="0"/>
        <v>28000</v>
      </c>
    </row>
    <row r="31" spans="1:13" x14ac:dyDescent="0.25">
      <c r="A31" s="13">
        <v>24</v>
      </c>
      <c r="B31" s="164" t="s">
        <v>291</v>
      </c>
      <c r="C31" s="159" t="s">
        <v>168</v>
      </c>
      <c r="D31" s="159" t="s">
        <v>192</v>
      </c>
      <c r="E31" s="160">
        <v>586174</v>
      </c>
      <c r="F31" s="160"/>
      <c r="G31" s="160"/>
      <c r="H31" s="160"/>
      <c r="I31" s="160"/>
      <c r="J31" s="160"/>
      <c r="K31" s="160"/>
      <c r="L31" s="160"/>
      <c r="M31" s="160">
        <f t="shared" si="0"/>
        <v>586174</v>
      </c>
    </row>
    <row r="32" spans="1:13" x14ac:dyDescent="0.25">
      <c r="A32" s="13">
        <v>25</v>
      </c>
      <c r="B32" s="165" t="s">
        <v>172</v>
      </c>
      <c r="C32" s="166" t="s">
        <v>149</v>
      </c>
      <c r="D32" s="159" t="s">
        <v>192</v>
      </c>
      <c r="E32" s="160">
        <v>264186.8</v>
      </c>
      <c r="F32" s="160"/>
      <c r="G32" s="160"/>
      <c r="H32" s="160"/>
      <c r="I32" s="160"/>
      <c r="J32" s="160"/>
      <c r="K32" s="160"/>
      <c r="L32" s="160"/>
      <c r="M32" s="160">
        <f t="shared" si="0"/>
        <v>264186.8</v>
      </c>
    </row>
    <row r="33" spans="1:13" x14ac:dyDescent="0.25">
      <c r="A33" s="13">
        <v>26</v>
      </c>
      <c r="B33" s="161" t="s">
        <v>292</v>
      </c>
      <c r="C33" s="159" t="s">
        <v>163</v>
      </c>
      <c r="D33" s="159" t="s">
        <v>192</v>
      </c>
      <c r="E33" s="160">
        <v>187110</v>
      </c>
      <c r="F33" s="160"/>
      <c r="G33" s="160"/>
      <c r="H33" s="160"/>
      <c r="I33" s="160"/>
      <c r="J33" s="160"/>
      <c r="K33" s="160"/>
      <c r="L33" s="160"/>
      <c r="M33" s="160">
        <f t="shared" si="0"/>
        <v>187110</v>
      </c>
    </row>
    <row r="34" spans="1:13" x14ac:dyDescent="0.25">
      <c r="A34" s="13">
        <v>28</v>
      </c>
      <c r="B34" s="161" t="s">
        <v>173</v>
      </c>
      <c r="C34" s="163" t="s">
        <v>149</v>
      </c>
      <c r="D34" s="159" t="s">
        <v>192</v>
      </c>
      <c r="E34" s="160">
        <v>28040</v>
      </c>
      <c r="F34" s="160"/>
      <c r="G34" s="160"/>
      <c r="H34" s="160"/>
      <c r="I34" s="160"/>
      <c r="J34" s="160"/>
      <c r="K34" s="160"/>
      <c r="L34" s="160"/>
      <c r="M34" s="160">
        <f t="shared" si="0"/>
        <v>28040</v>
      </c>
    </row>
    <row r="35" spans="1:13" x14ac:dyDescent="0.25">
      <c r="A35" s="13">
        <v>29</v>
      </c>
      <c r="B35" s="161" t="s">
        <v>293</v>
      </c>
      <c r="C35" s="159" t="s">
        <v>294</v>
      </c>
      <c r="D35" s="159" t="s">
        <v>193</v>
      </c>
      <c r="E35" s="160">
        <v>38611.980000000003</v>
      </c>
      <c r="F35" s="160"/>
      <c r="G35" s="160"/>
      <c r="H35" s="160"/>
      <c r="I35" s="160"/>
      <c r="J35" s="160"/>
      <c r="K35" s="160"/>
      <c r="L35" s="160">
        <v>0</v>
      </c>
      <c r="M35" s="160">
        <f t="shared" si="0"/>
        <v>38611.980000000003</v>
      </c>
    </row>
    <row r="36" spans="1:13" x14ac:dyDescent="0.25">
      <c r="A36" s="13">
        <v>30</v>
      </c>
      <c r="B36" s="161" t="s">
        <v>174</v>
      </c>
      <c r="C36" s="159" t="s">
        <v>175</v>
      </c>
      <c r="D36" s="159" t="s">
        <v>193</v>
      </c>
      <c r="E36" s="160">
        <v>21334.45</v>
      </c>
      <c r="F36" s="160"/>
      <c r="G36" s="160"/>
      <c r="H36" s="160"/>
      <c r="I36" s="160"/>
      <c r="J36" s="160"/>
      <c r="K36" s="160"/>
      <c r="L36" s="160"/>
      <c r="M36" s="160">
        <f t="shared" si="0"/>
        <v>21334.45</v>
      </c>
    </row>
    <row r="37" spans="1:13" x14ac:dyDescent="0.25">
      <c r="A37" s="13"/>
      <c r="B37" s="161"/>
      <c r="C37" s="159"/>
      <c r="D37" s="159"/>
      <c r="E37" s="160"/>
      <c r="F37" s="160"/>
      <c r="G37" s="160"/>
      <c r="H37" s="160"/>
      <c r="I37" s="160"/>
      <c r="J37" s="160"/>
      <c r="K37" s="160"/>
      <c r="L37" s="160"/>
      <c r="M37" s="160">
        <f t="shared" si="0"/>
        <v>0</v>
      </c>
    </row>
    <row r="38" spans="1:13" x14ac:dyDescent="0.25">
      <c r="A38" s="13"/>
      <c r="B38" s="167"/>
      <c r="C38" s="167"/>
      <c r="D38" s="167"/>
      <c r="E38" s="160"/>
      <c r="F38" s="160"/>
      <c r="G38" s="160"/>
      <c r="H38" s="160"/>
      <c r="I38" s="160"/>
      <c r="J38" s="160"/>
      <c r="K38" s="160"/>
      <c r="L38" s="160"/>
      <c r="M38" s="160">
        <f t="shared" ref="M38" si="1">SUM(E38:L38)</f>
        <v>0</v>
      </c>
    </row>
    <row r="39" spans="1:13" x14ac:dyDescent="0.25">
      <c r="A39" s="272" t="s">
        <v>118</v>
      </c>
      <c r="B39" s="273"/>
      <c r="C39" s="273"/>
      <c r="D39" s="273"/>
      <c r="E39" s="168">
        <f>SUM(E8:E36)</f>
        <v>3000284.09</v>
      </c>
      <c r="F39" s="168">
        <f>SUM(F8:F38)</f>
        <v>53989.540000000008</v>
      </c>
      <c r="G39" s="168"/>
      <c r="H39" s="168">
        <f>SUM(H8:H36)</f>
        <v>0</v>
      </c>
      <c r="I39" s="168"/>
      <c r="J39" s="168">
        <f>SUM(J8:J36)</f>
        <v>0</v>
      </c>
      <c r="K39" s="168"/>
      <c r="L39" s="168">
        <f>SUM(L8:L37)</f>
        <v>0</v>
      </c>
      <c r="M39" s="169">
        <f>SUM(M8:M37)</f>
        <v>3054273.63</v>
      </c>
    </row>
    <row r="41" spans="1:13" x14ac:dyDescent="0.25">
      <c r="H41" s="138"/>
      <c r="I41" s="138"/>
    </row>
    <row r="42" spans="1:13" ht="15.75" x14ac:dyDescent="0.25">
      <c r="B42" s="116" t="s">
        <v>119</v>
      </c>
      <c r="C42" s="204"/>
      <c r="D42" s="204"/>
      <c r="F42" t="s">
        <v>120</v>
      </c>
    </row>
    <row r="43" spans="1:13" x14ac:dyDescent="0.25">
      <c r="A43" s="274"/>
      <c r="B43" s="274"/>
      <c r="C43" s="274"/>
      <c r="D43" s="274"/>
      <c r="E43" s="274"/>
      <c r="F43" s="274"/>
      <c r="G43" s="274"/>
      <c r="H43" s="274"/>
      <c r="I43" s="190"/>
    </row>
    <row r="44" spans="1:13" x14ac:dyDescent="0.25">
      <c r="A44" s="274"/>
      <c r="B44" s="274"/>
      <c r="C44" s="274"/>
      <c r="D44" s="274"/>
      <c r="E44" s="274"/>
      <c r="F44" s="274"/>
      <c r="G44" s="274"/>
      <c r="H44" s="274"/>
      <c r="I44" s="190"/>
    </row>
    <row r="45" spans="1:13" x14ac:dyDescent="0.25">
      <c r="A45" s="117"/>
      <c r="B45" s="62" t="s">
        <v>180</v>
      </c>
      <c r="C45" s="203"/>
      <c r="D45" s="203"/>
      <c r="E45" s="201" t="s">
        <v>182</v>
      </c>
      <c r="F45" s="201"/>
      <c r="G45" s="201" t="s">
        <v>274</v>
      </c>
      <c r="H45" s="201"/>
      <c r="I45" s="27"/>
    </row>
    <row r="46" spans="1:13" x14ac:dyDescent="0.25">
      <c r="A46" s="117"/>
      <c r="B46" s="118" t="s">
        <v>181</v>
      </c>
      <c r="C46" s="271"/>
      <c r="D46" s="271"/>
      <c r="E46" s="204" t="s">
        <v>121</v>
      </c>
      <c r="F46" s="204"/>
      <c r="G46" s="204"/>
      <c r="H46" s="204"/>
      <c r="I46" s="179"/>
    </row>
    <row r="48" spans="1:13" x14ac:dyDescent="0.25">
      <c r="F48" s="138"/>
    </row>
    <row r="49" spans="6:6" x14ac:dyDescent="0.25">
      <c r="F49" s="138"/>
    </row>
    <row r="50" spans="6:6" x14ac:dyDescent="0.25">
      <c r="F50" s="138"/>
    </row>
    <row r="51" spans="6:6" x14ac:dyDescent="0.25">
      <c r="F51" s="138"/>
    </row>
    <row r="52" spans="6:6" x14ac:dyDescent="0.25">
      <c r="F52" s="138"/>
    </row>
    <row r="53" spans="6:6" x14ac:dyDescent="0.25">
      <c r="F53" s="138"/>
    </row>
    <row r="54" spans="6:6" x14ac:dyDescent="0.25">
      <c r="F54" s="138"/>
    </row>
    <row r="55" spans="6:6" x14ac:dyDescent="0.25">
      <c r="F55" s="138"/>
    </row>
    <row r="56" spans="6:6" x14ac:dyDescent="0.25">
      <c r="F56" s="138"/>
    </row>
    <row r="57" spans="6:6" x14ac:dyDescent="0.25">
      <c r="F57" s="138"/>
    </row>
    <row r="58" spans="6:6" x14ac:dyDescent="0.25">
      <c r="F58" s="138"/>
    </row>
  </sheetData>
  <mergeCells count="9">
    <mergeCell ref="C46:D46"/>
    <mergeCell ref="A39:D39"/>
    <mergeCell ref="C42:D42"/>
    <mergeCell ref="A43:H44"/>
    <mergeCell ref="C45:D45"/>
    <mergeCell ref="E45:F45"/>
    <mergeCell ref="G45:H45"/>
    <mergeCell ref="E46:F46"/>
    <mergeCell ref="G46:H46"/>
  </mergeCells>
  <pageMargins left="0.25" right="0.25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OBLIGACIONES</vt:lpstr>
      <vt:lpstr>ORIGEN INGRESOS HOSP-</vt:lpstr>
      <vt:lpstr>AUXILIAR CXC</vt:lpstr>
      <vt:lpstr>NOMINA INTERNA</vt:lpstr>
      <vt:lpstr>COMPENSACION SERV. SEGURIDAD</vt:lpstr>
      <vt:lpstr>DEUDA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Equipo</cp:lastModifiedBy>
  <cp:lastPrinted>2025-06-03T16:26:46Z</cp:lastPrinted>
  <dcterms:created xsi:type="dcterms:W3CDTF">2021-03-11T12:14:44Z</dcterms:created>
  <dcterms:modified xsi:type="dcterms:W3CDTF">2026-03-02T15:13:33Z</dcterms:modified>
</cp:coreProperties>
</file>