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120" yWindow="-120" windowWidth="20730" windowHeight="11760" tabRatio="599" activeTab="6"/>
  </bookViews>
  <sheets>
    <sheet name="PPNE1" sheetId="2" r:id="rId1"/>
    <sheet name="PPNE2" sheetId="55" r:id="rId2"/>
    <sheet name="Sheet1" sheetId="57" state="hidden" r:id="rId3"/>
    <sheet name="PPNE2.1" sheetId="56" r:id="rId4"/>
    <sheet name="PPNE3" sheetId="52" r:id="rId5"/>
    <sheet name="PPNE4" sheetId="49" r:id="rId6"/>
    <sheet name="PPNE5" sheetId="53" r:id="rId7"/>
    <sheet name="Insumos" sheetId="54" state="hidden" r:id="rId8"/>
  </sheets>
  <externalReferences>
    <externalReference r:id="rId9"/>
    <externalReference r:id="rId10"/>
    <externalReference r:id="rId11"/>
  </externalReferences>
  <definedNames>
    <definedName name="_xlnm._FilterDatabase" localSheetId="7" hidden="1">Insumos!$A$1:$E$517</definedName>
    <definedName name="_xlnm._FilterDatabase" localSheetId="1" hidden="1">PPNE2!#REF!</definedName>
    <definedName name="_xlnm._FilterDatabase" localSheetId="5" hidden="1">PPNE4!$N$1:$N$688</definedName>
    <definedName name="_xlnm._FilterDatabase" localSheetId="6" hidden="1">PPNE5!$J$1:$J$619</definedName>
    <definedName name="CodigoActividad">#REF!</definedName>
    <definedName name="Insumos" localSheetId="1">#REF!</definedName>
    <definedName name="Insumos">Insumos!$A$540:$A$583</definedName>
    <definedName name="Ls_DepartamentosSRS">#REF!</definedName>
    <definedName name="Ls_LinesEstategica">#REF!</definedName>
    <definedName name="Ls_Medio_Verificacion">#REF!</definedName>
    <definedName name="ls_Regiones">#REF!</definedName>
    <definedName name="ls_TiposAcciones">#REF!</definedName>
    <definedName name="lsAcabadosTextiles">Insumos!$C$2:$C$3</definedName>
    <definedName name="lsAireAcondicionado">Insumos!$C$333:$C$334</definedName>
    <definedName name="lsAlimentosyBebidas">Insumos!$C$4:$C$23</definedName>
    <definedName name="lsArticulosdePlastico">Insumos!$C$24:$C$30</definedName>
    <definedName name="lsElectrodomesticos">Insumos!$C$31:$C$35</definedName>
    <definedName name="lsEquiposComputos">Insumos!$C$132:$C$136</definedName>
    <definedName name="lsEquiposMedicos">Insumos!$C$44:$C$131</definedName>
    <definedName name="lsEquiposSeguridad">Insumos!$C$137:$C$138</definedName>
    <definedName name="lsEquiposTransporte">Insumos!$C$518:$C$520</definedName>
    <definedName name="lsEventosGenerales">Insumos!$C$139:$C$141</definedName>
    <definedName name="lsFuentesFinanciamiento">#REF!</definedName>
    <definedName name="lsGasoil">Insumos!$C$142:$C$149</definedName>
    <definedName name="lsHerramientasMenores">Insumos!$C$150:$C$179</definedName>
    <definedName name="lsImpresionyEncuadernacion">Insumos!$C$180</definedName>
    <definedName name="lsInsumos">#REF!</definedName>
    <definedName name="lsInsumosEquipos">#REF!</definedName>
    <definedName name="lsLlantasyNeumaticos">Insumos!$C$181:$C$188</definedName>
    <definedName name="lsMantenimiento">Insumos!$C$189:$C$202</definedName>
    <definedName name="lsMaterialesdeLimpieza">Insumos!$C$203:$C$217</definedName>
    <definedName name="lsMueblesdeAlojamiento">Insumos!$C$218:$C$219</definedName>
    <definedName name="lsMueblesdeOficina">Insumos!$C$220:$C$243</definedName>
    <definedName name="lsObrasMenoresEdificaciones">Insumos!$C$244</definedName>
    <definedName name="lsOtrosEquipos">Insumos!$C$245:$C$248</definedName>
    <definedName name="lsPeaje">Insumos!$C$249</definedName>
    <definedName name="lsPinturas">Insumos!$C$250:$C$251</definedName>
    <definedName name="lsProductosArtesGraficas">Insumos!$C$252:$C$253</definedName>
    <definedName name="lsProductosdeCemento">Insumos!$C$254</definedName>
    <definedName name="lsProductosdeLoza">Insumos!$C$255:$C$257</definedName>
    <definedName name="lsProductosdePapel">Insumos!$C$258:$C$282</definedName>
    <definedName name="lsProductosdeVidrio">Insumos!$C$283:$C$287</definedName>
    <definedName name="lsProductosElectricos">Insumos!$C$288:$C$309</definedName>
    <definedName name="lsProductosMedicinalesH">Insumos!$C$310:$C$328</definedName>
    <definedName name="lsProductosMetalicos">Insumos!$C$329</definedName>
    <definedName name="lsProductosQuimicos">Insumos!$C$330</definedName>
    <definedName name="lsPublicidadyPropaganda">Insumos!$C$331</definedName>
    <definedName name="lsServiciosTecnicosProfesionales">Insumos!$C$332</definedName>
    <definedName name="lsTelecomunicaciones">Insumos!$C$36:$C$43</definedName>
    <definedName name="LsTipoEESS">#REF!</definedName>
    <definedName name="lsTipoIntervencion">#REF!</definedName>
    <definedName name="lsUtilesdeCocina">Insumos!$C$335:$C$346</definedName>
    <definedName name="lsUtilesdeOficina">Insumos!$C$347:$C$475</definedName>
    <definedName name="lsUtilesMenoresMQ">Insumos!$C$476:$C$513</definedName>
    <definedName name="lsViaticosDP">Insumos!$C$514:$C$517</definedName>
    <definedName name="Periodo_POA">#REF!</definedName>
    <definedName name="Productos">#REF!</definedName>
    <definedName name="Provincias">#REF!</definedName>
    <definedName name="_xlnm.Print_Titles" localSheetId="5">PPNE4!$16:$17</definedName>
    <definedName name="_xlnm.Print_Titles" localSheetId="6">PPNE5!$16:$17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55" l="1"/>
  <c r="B216" i="56" l="1"/>
  <c r="B217" i="56"/>
  <c r="B218" i="56"/>
  <c r="B219" i="56"/>
  <c r="B220" i="56"/>
  <c r="B221" i="56"/>
  <c r="B222" i="56"/>
  <c r="B223" i="56"/>
  <c r="B224" i="56"/>
  <c r="B225" i="56"/>
  <c r="B226" i="56"/>
  <c r="B227" i="56"/>
  <c r="B228" i="56"/>
  <c r="B229" i="56"/>
  <c r="B230" i="56"/>
  <c r="B231" i="56"/>
  <c r="B232" i="56"/>
  <c r="B233" i="56"/>
  <c r="B234" i="56"/>
  <c r="B235" i="56"/>
  <c r="B236" i="56"/>
  <c r="B237" i="56"/>
  <c r="B238" i="56"/>
  <c r="B239" i="56"/>
  <c r="B240" i="56"/>
  <c r="B241" i="56"/>
  <c r="B242" i="56"/>
  <c r="B243" i="56"/>
  <c r="B244" i="56"/>
  <c r="B245" i="56"/>
  <c r="B246" i="56"/>
  <c r="B247" i="56"/>
  <c r="B248" i="56"/>
  <c r="B249" i="56"/>
  <c r="B250" i="56"/>
  <c r="B251" i="56"/>
  <c r="B252" i="56"/>
  <c r="B253" i="56"/>
  <c r="B254" i="56"/>
  <c r="B255" i="56"/>
  <c r="B256" i="56"/>
  <c r="B257" i="56"/>
  <c r="B258" i="56"/>
  <c r="B259" i="56"/>
  <c r="B260" i="56"/>
  <c r="B261" i="56"/>
  <c r="B262" i="56"/>
  <c r="B263" i="56"/>
  <c r="B264" i="56"/>
  <c r="B265" i="56"/>
  <c r="B266" i="56"/>
  <c r="B267" i="56"/>
  <c r="B268" i="56"/>
  <c r="B269" i="56"/>
  <c r="B270" i="56"/>
  <c r="B271" i="56"/>
  <c r="B272" i="56"/>
  <c r="B273" i="56"/>
  <c r="B274" i="56"/>
  <c r="B275" i="56"/>
  <c r="B276" i="56"/>
  <c r="B277" i="56"/>
  <c r="B278" i="56"/>
  <c r="B279" i="56"/>
  <c r="B280" i="56"/>
  <c r="B281" i="56"/>
  <c r="B282" i="56"/>
  <c r="B283" i="56"/>
  <c r="B284" i="56"/>
  <c r="B285" i="56"/>
  <c r="B286" i="56"/>
  <c r="B287" i="56"/>
  <c r="B288" i="56"/>
  <c r="B289" i="56"/>
  <c r="B290" i="56"/>
  <c r="B291" i="56"/>
  <c r="B292" i="56"/>
  <c r="B293" i="56"/>
  <c r="B294" i="56"/>
  <c r="B295" i="56"/>
  <c r="B296" i="56"/>
  <c r="B297" i="56"/>
  <c r="B298" i="56"/>
  <c r="B299" i="56"/>
  <c r="B300" i="56"/>
  <c r="B301" i="56"/>
  <c r="B302" i="56"/>
  <c r="B303" i="56"/>
  <c r="B304" i="56"/>
  <c r="B305" i="56"/>
  <c r="B306" i="56"/>
  <c r="B307" i="56"/>
  <c r="B308" i="56"/>
  <c r="B309" i="56"/>
  <c r="B310" i="56"/>
  <c r="B311" i="56"/>
  <c r="B312" i="56"/>
  <c r="B313" i="56"/>
  <c r="B314" i="56"/>
  <c r="B315" i="56"/>
  <c r="B316" i="56"/>
  <c r="B317" i="56"/>
  <c r="B318" i="56"/>
  <c r="B319" i="56"/>
  <c r="B320" i="56"/>
  <c r="B321" i="56"/>
  <c r="B322" i="56"/>
  <c r="B323" i="56"/>
  <c r="B324" i="56"/>
  <c r="B325" i="56"/>
  <c r="B326" i="56"/>
  <c r="B327" i="56"/>
  <c r="B328" i="56"/>
  <c r="B329" i="56"/>
  <c r="B330" i="56"/>
  <c r="B331" i="56"/>
  <c r="B332" i="56"/>
  <c r="B333" i="56"/>
  <c r="B334" i="56"/>
  <c r="B335" i="56"/>
  <c r="B336" i="56"/>
  <c r="B337" i="56"/>
  <c r="B338" i="56"/>
  <c r="B339" i="56"/>
  <c r="B340" i="56"/>
  <c r="B341" i="56"/>
  <c r="B342" i="56"/>
  <c r="B343" i="56"/>
  <c r="B344" i="56"/>
  <c r="B345" i="56"/>
  <c r="B346" i="56"/>
  <c r="B347" i="56"/>
  <c r="B348" i="56"/>
  <c r="B349" i="56"/>
  <c r="B350" i="56"/>
  <c r="B351" i="56"/>
  <c r="B352" i="56"/>
  <c r="B353" i="56"/>
  <c r="B354" i="56"/>
  <c r="B355" i="56"/>
  <c r="B356" i="56"/>
  <c r="B357" i="56"/>
  <c r="B358" i="56"/>
  <c r="B359" i="56"/>
  <c r="B360" i="56"/>
  <c r="B361" i="56"/>
  <c r="B362" i="56"/>
  <c r="B363" i="56"/>
  <c r="B364" i="56"/>
  <c r="B365" i="56"/>
  <c r="B366" i="56"/>
  <c r="B367" i="56"/>
  <c r="B368" i="56"/>
  <c r="B369" i="56"/>
  <c r="B370" i="56"/>
  <c r="B371" i="56"/>
  <c r="B372" i="56"/>
  <c r="B373" i="56"/>
  <c r="B374" i="56"/>
  <c r="B375" i="56"/>
  <c r="B376" i="56"/>
  <c r="B377" i="56"/>
  <c r="B378" i="56"/>
  <c r="B379" i="56"/>
  <c r="B380" i="56"/>
  <c r="B381" i="56"/>
  <c r="B382" i="56"/>
  <c r="B383" i="56"/>
  <c r="B384" i="56"/>
  <c r="B385" i="56"/>
  <c r="B386" i="56"/>
  <c r="B387" i="56"/>
  <c r="B388" i="56"/>
  <c r="B389" i="56"/>
  <c r="B390" i="56"/>
  <c r="B391" i="56"/>
  <c r="B392" i="56"/>
  <c r="B393" i="56"/>
  <c r="B394" i="56"/>
  <c r="B395" i="56"/>
  <c r="B396" i="56"/>
  <c r="B397" i="56"/>
  <c r="B398" i="56"/>
  <c r="B399" i="56"/>
  <c r="B400" i="56"/>
  <c r="B401" i="56"/>
  <c r="B402" i="56"/>
  <c r="B403" i="56"/>
  <c r="B404" i="56"/>
  <c r="B405" i="56"/>
  <c r="B406" i="56"/>
  <c r="B407" i="56"/>
  <c r="B408" i="56"/>
  <c r="B409" i="56"/>
  <c r="B410" i="56"/>
  <c r="B411" i="56"/>
  <c r="B412" i="56"/>
  <c r="B413" i="56"/>
  <c r="B414" i="56"/>
  <c r="B415" i="56"/>
  <c r="B416" i="56"/>
  <c r="B417" i="56"/>
  <c r="B418" i="56"/>
  <c r="B419" i="56"/>
  <c r="B420" i="56"/>
  <c r="B421" i="56"/>
  <c r="B422" i="56"/>
  <c r="B423" i="56"/>
  <c r="B424" i="56"/>
  <c r="B425" i="56"/>
  <c r="B426" i="56"/>
  <c r="B427" i="56"/>
  <c r="B428" i="56"/>
  <c r="B429" i="56"/>
  <c r="B430" i="56"/>
  <c r="B431" i="56"/>
  <c r="B432" i="56"/>
  <c r="B433" i="56"/>
  <c r="B434" i="56"/>
  <c r="B435" i="56"/>
  <c r="B436" i="56"/>
  <c r="B437" i="56"/>
  <c r="B438" i="56"/>
  <c r="B439" i="56"/>
  <c r="B440" i="56"/>
  <c r="B441" i="56"/>
  <c r="B442" i="56"/>
  <c r="B443" i="56"/>
  <c r="B444" i="56"/>
  <c r="B445" i="56"/>
  <c r="B446" i="56"/>
  <c r="B447" i="56"/>
  <c r="B448" i="56"/>
  <c r="B449" i="56"/>
  <c r="B450" i="56"/>
  <c r="B451" i="56"/>
  <c r="B452" i="56"/>
  <c r="B453" i="56"/>
  <c r="B454" i="56"/>
  <c r="B455" i="56"/>
  <c r="B456" i="56"/>
  <c r="B457" i="56"/>
  <c r="B458" i="56"/>
  <c r="B459" i="56"/>
  <c r="B460" i="56"/>
  <c r="B461" i="56"/>
  <c r="B462" i="56"/>
  <c r="B463" i="56"/>
  <c r="B464" i="56"/>
  <c r="B465" i="56"/>
  <c r="B466" i="56"/>
  <c r="B467" i="56"/>
  <c r="B468" i="56"/>
  <c r="B469" i="56"/>
  <c r="B470" i="56"/>
  <c r="B471" i="56"/>
  <c r="B472" i="56"/>
  <c r="B473" i="56"/>
  <c r="B474" i="56"/>
  <c r="B475" i="56"/>
  <c r="B476" i="56"/>
  <c r="B477" i="56"/>
  <c r="B478" i="56"/>
  <c r="B479" i="56"/>
  <c r="B480" i="56"/>
  <c r="B481" i="56"/>
  <c r="B482" i="56"/>
  <c r="B483" i="56"/>
  <c r="B484" i="56"/>
  <c r="B485" i="56"/>
  <c r="B486" i="56"/>
  <c r="B487" i="56"/>
  <c r="B488" i="56"/>
  <c r="B489" i="56"/>
  <c r="B490" i="56"/>
  <c r="B491" i="56"/>
  <c r="B492" i="56"/>
  <c r="B493" i="56"/>
  <c r="B494" i="56"/>
  <c r="B495" i="56"/>
  <c r="B496" i="56"/>
  <c r="B497" i="56"/>
  <c r="B498" i="56"/>
  <c r="B499" i="56"/>
  <c r="B500" i="56"/>
  <c r="B501" i="56"/>
  <c r="B502" i="56"/>
  <c r="B503" i="56"/>
  <c r="B504" i="56"/>
  <c r="B505" i="56"/>
  <c r="B506" i="56"/>
  <c r="B507" i="56"/>
  <c r="B508" i="56"/>
  <c r="B509" i="56"/>
  <c r="B510" i="56"/>
  <c r="B511" i="56"/>
  <c r="B512" i="56"/>
  <c r="B513" i="56"/>
  <c r="B514" i="56"/>
  <c r="B515" i="56"/>
  <c r="B516" i="56"/>
  <c r="B517" i="56"/>
  <c r="B518" i="56"/>
  <c r="B519" i="56"/>
  <c r="B520" i="56"/>
  <c r="B521" i="56"/>
  <c r="B522" i="56"/>
  <c r="B523" i="56"/>
  <c r="B524" i="56"/>
  <c r="B525" i="56"/>
  <c r="B526" i="56"/>
  <c r="B527" i="56"/>
  <c r="B528" i="56"/>
  <c r="B529" i="56"/>
  <c r="B530" i="56"/>
  <c r="B531" i="56"/>
  <c r="B532" i="56"/>
  <c r="B533" i="56"/>
  <c r="B534" i="56"/>
  <c r="B535" i="56"/>
  <c r="B536" i="56"/>
  <c r="B537" i="56"/>
  <c r="B538" i="56"/>
  <c r="B539" i="56"/>
  <c r="B540" i="56"/>
  <c r="B541" i="56"/>
  <c r="B542" i="56"/>
  <c r="B543" i="56"/>
  <c r="B544" i="56"/>
  <c r="B545" i="56"/>
  <c r="B546" i="56"/>
  <c r="B547" i="56"/>
  <c r="B548" i="56"/>
  <c r="B549" i="56"/>
  <c r="B550" i="56"/>
  <c r="B551" i="56"/>
  <c r="B552" i="56"/>
  <c r="B553" i="56"/>
  <c r="B554" i="56"/>
  <c r="B555" i="56"/>
  <c r="B556" i="56"/>
  <c r="B557" i="56"/>
  <c r="B558" i="56"/>
  <c r="B559" i="56"/>
  <c r="B560" i="56"/>
  <c r="B561" i="56"/>
  <c r="B562" i="56"/>
  <c r="B563" i="56"/>
  <c r="B564" i="56"/>
  <c r="B565" i="56"/>
  <c r="B566" i="56"/>
  <c r="B567" i="56"/>
  <c r="B568" i="56"/>
  <c r="B569" i="56"/>
  <c r="B570" i="56"/>
  <c r="B571" i="56"/>
  <c r="B572" i="56"/>
  <c r="B573" i="56"/>
  <c r="B574" i="56"/>
  <c r="B575" i="56"/>
  <c r="B576" i="56"/>
  <c r="B577" i="56"/>
  <c r="B578" i="56"/>
  <c r="B579" i="56"/>
  <c r="B580" i="56"/>
  <c r="B581" i="56"/>
  <c r="B582" i="56"/>
  <c r="B583" i="56"/>
  <c r="B584" i="56"/>
  <c r="B585" i="56"/>
  <c r="B586" i="56"/>
  <c r="B587" i="56"/>
  <c r="B588" i="56"/>
  <c r="B589" i="56"/>
  <c r="B590" i="56"/>
  <c r="B591" i="56"/>
  <c r="B592" i="56"/>
  <c r="B593" i="56"/>
  <c r="B594" i="56"/>
  <c r="B595" i="56"/>
  <c r="B596" i="56"/>
  <c r="B597" i="56"/>
  <c r="B598" i="56"/>
  <c r="B599" i="56"/>
  <c r="B600" i="56"/>
  <c r="B601" i="56"/>
  <c r="B602" i="56"/>
  <c r="B603" i="56"/>
  <c r="B604" i="56"/>
  <c r="B605" i="56"/>
  <c r="B606" i="56"/>
  <c r="B607" i="56"/>
  <c r="B608" i="56"/>
  <c r="B609" i="56"/>
  <c r="B610" i="56"/>
  <c r="B611" i="56"/>
  <c r="B612" i="56"/>
  <c r="B613" i="56"/>
  <c r="B614" i="56"/>
  <c r="B615" i="56"/>
  <c r="B616" i="56"/>
  <c r="B617" i="56"/>
  <c r="B618" i="56"/>
  <c r="B619" i="56"/>
  <c r="B620" i="56"/>
  <c r="B621" i="56"/>
  <c r="B622" i="56"/>
  <c r="B623" i="56"/>
  <c r="B624" i="56"/>
  <c r="B625" i="56"/>
  <c r="B626" i="56"/>
  <c r="B627" i="56"/>
  <c r="B628" i="56"/>
  <c r="B629" i="56"/>
  <c r="B630" i="56"/>
  <c r="B631" i="56"/>
  <c r="B632" i="56"/>
  <c r="B633" i="56"/>
  <c r="B634" i="56"/>
  <c r="B635" i="56"/>
  <c r="B636" i="56"/>
  <c r="B637" i="56"/>
  <c r="B638" i="56"/>
  <c r="B639" i="56"/>
  <c r="B640" i="56"/>
  <c r="B641" i="56"/>
  <c r="B642" i="56"/>
  <c r="B643" i="56"/>
  <c r="B644" i="56"/>
  <c r="B645" i="56"/>
  <c r="B646" i="56"/>
  <c r="B647" i="56"/>
  <c r="B648" i="56"/>
  <c r="B649" i="56"/>
  <c r="B650" i="56"/>
  <c r="B651" i="56"/>
  <c r="B652" i="56"/>
  <c r="B653" i="56"/>
  <c r="B654" i="56"/>
  <c r="B655" i="56"/>
  <c r="B656" i="56"/>
  <c r="B657" i="56"/>
  <c r="B658" i="56"/>
  <c r="B659" i="56"/>
  <c r="B660" i="56"/>
  <c r="B661" i="56"/>
  <c r="B662" i="56"/>
  <c r="B663" i="56"/>
  <c r="B664" i="56"/>
  <c r="B665" i="56"/>
  <c r="B666" i="56"/>
  <c r="B667" i="56"/>
  <c r="B668" i="56"/>
  <c r="B669" i="56"/>
  <c r="B670" i="56"/>
  <c r="B671" i="56"/>
  <c r="B672" i="56"/>
  <c r="B673" i="56"/>
  <c r="B674" i="56"/>
  <c r="B675" i="56"/>
  <c r="B676" i="56"/>
  <c r="B677" i="56"/>
  <c r="B678" i="56"/>
  <c r="B679" i="56"/>
  <c r="B680" i="56"/>
  <c r="B681" i="56"/>
  <c r="B682" i="56"/>
  <c r="B683" i="56"/>
  <c r="B684" i="56"/>
  <c r="B685" i="56"/>
  <c r="B686" i="56"/>
  <c r="B687" i="56"/>
  <c r="B688" i="56"/>
  <c r="B689" i="56"/>
  <c r="B690" i="56"/>
  <c r="B691" i="56"/>
  <c r="B692" i="56"/>
  <c r="B693" i="56"/>
  <c r="B694" i="56"/>
  <c r="B695" i="56"/>
  <c r="B696" i="56"/>
  <c r="B697" i="56"/>
  <c r="B698" i="56"/>
  <c r="B699" i="56"/>
  <c r="B700" i="56"/>
  <c r="B701" i="56"/>
  <c r="B702" i="56"/>
  <c r="B703" i="56"/>
  <c r="B704" i="56"/>
  <c r="B705" i="56"/>
  <c r="B706" i="56"/>
  <c r="B707" i="56"/>
  <c r="B708" i="56"/>
  <c r="B709" i="56"/>
  <c r="B710" i="56"/>
  <c r="B711" i="56"/>
  <c r="B712" i="56"/>
  <c r="B713" i="56"/>
  <c r="B714" i="56"/>
  <c r="B715" i="56"/>
  <c r="B716" i="56"/>
  <c r="B717" i="56"/>
  <c r="B718" i="56"/>
  <c r="B719" i="56"/>
  <c r="B720" i="56"/>
  <c r="B721" i="56"/>
  <c r="B722" i="56"/>
  <c r="B723" i="56"/>
  <c r="B724" i="56"/>
  <c r="B725" i="56"/>
  <c r="B726" i="56"/>
  <c r="B727" i="56"/>
  <c r="B728" i="56"/>
  <c r="B729" i="56"/>
  <c r="B730" i="56"/>
  <c r="B731" i="56"/>
  <c r="B732" i="56"/>
  <c r="B733" i="56"/>
  <c r="B734" i="56"/>
  <c r="B735" i="56"/>
  <c r="B736" i="56"/>
  <c r="B737" i="56"/>
  <c r="B738" i="56"/>
  <c r="B739" i="56"/>
  <c r="B740" i="56"/>
  <c r="B741" i="56"/>
  <c r="B742" i="56"/>
  <c r="B743" i="56"/>
  <c r="B744" i="56"/>
  <c r="B745" i="56"/>
  <c r="B746" i="56"/>
  <c r="B747" i="56"/>
  <c r="B748" i="56"/>
  <c r="B749" i="56"/>
  <c r="B750" i="56"/>
  <c r="B751" i="56"/>
  <c r="B752" i="56"/>
  <c r="B753" i="56"/>
  <c r="B754" i="56"/>
  <c r="B755" i="56"/>
  <c r="B756" i="56"/>
  <c r="B757" i="56"/>
  <c r="B758" i="56"/>
  <c r="B759" i="56"/>
  <c r="B760" i="56"/>
  <c r="B761" i="56"/>
  <c r="B762" i="56"/>
  <c r="B763" i="56"/>
  <c r="B764" i="56"/>
  <c r="B765" i="56"/>
  <c r="B766" i="56"/>
  <c r="B767" i="56"/>
  <c r="B768" i="56"/>
  <c r="B769" i="56"/>
  <c r="B770" i="56"/>
  <c r="B771" i="56"/>
  <c r="B772" i="56"/>
  <c r="B773" i="56"/>
  <c r="B774" i="56"/>
  <c r="B775" i="56"/>
  <c r="B776" i="56"/>
  <c r="B777" i="56"/>
  <c r="B778" i="56"/>
  <c r="B779" i="56"/>
  <c r="B780" i="56"/>
  <c r="B781" i="56"/>
  <c r="B782" i="56"/>
  <c r="B783" i="56"/>
  <c r="B784" i="56"/>
  <c r="B785" i="56"/>
  <c r="B786" i="56"/>
  <c r="B787" i="56"/>
  <c r="B788" i="56"/>
  <c r="B789" i="56"/>
  <c r="B790" i="56"/>
  <c r="B791" i="56"/>
  <c r="B792" i="56"/>
  <c r="B793" i="56"/>
  <c r="B794" i="56"/>
  <c r="B795" i="56"/>
  <c r="B796" i="56"/>
  <c r="B797" i="56"/>
  <c r="B798" i="56"/>
  <c r="B799" i="56"/>
  <c r="B800" i="56"/>
  <c r="B801" i="56"/>
  <c r="B802" i="56"/>
  <c r="B803" i="56"/>
  <c r="B804" i="56"/>
  <c r="B805" i="56"/>
  <c r="B806" i="56"/>
  <c r="B807" i="56"/>
  <c r="B808" i="56"/>
  <c r="B809" i="56"/>
  <c r="B810" i="56"/>
  <c r="B811" i="56"/>
  <c r="B812" i="56"/>
  <c r="B813" i="56"/>
  <c r="B814" i="56"/>
  <c r="B815" i="56"/>
  <c r="B816" i="56"/>
  <c r="B817" i="56"/>
  <c r="B818" i="56"/>
  <c r="B819" i="56"/>
  <c r="B820" i="56"/>
  <c r="B821" i="56"/>
  <c r="B822" i="56"/>
  <c r="B823" i="56"/>
  <c r="B824" i="56"/>
  <c r="B825" i="56"/>
  <c r="B826" i="56"/>
  <c r="B827" i="56"/>
  <c r="B828" i="56"/>
  <c r="B829" i="56"/>
  <c r="B830" i="56"/>
  <c r="B831" i="56"/>
  <c r="B832" i="56"/>
  <c r="B833" i="56"/>
  <c r="B834" i="56"/>
  <c r="B835" i="56"/>
  <c r="B836" i="56"/>
  <c r="B837" i="56"/>
  <c r="B838" i="56"/>
  <c r="B839" i="56"/>
  <c r="B840" i="56"/>
  <c r="B841" i="56"/>
  <c r="B842" i="56"/>
  <c r="B843" i="56"/>
  <c r="B844" i="56"/>
  <c r="B845" i="56"/>
  <c r="B846" i="56"/>
  <c r="B847" i="56"/>
  <c r="B848" i="56"/>
  <c r="B849" i="56"/>
  <c r="B850" i="56"/>
  <c r="B851" i="56"/>
  <c r="B852" i="56"/>
  <c r="B853" i="56"/>
  <c r="B854" i="56"/>
  <c r="B855" i="56"/>
  <c r="B856" i="56"/>
  <c r="B857" i="56"/>
  <c r="B858" i="56"/>
  <c r="B859" i="56"/>
  <c r="B860" i="56"/>
  <c r="B861" i="56"/>
  <c r="B862" i="56"/>
  <c r="B863" i="56"/>
  <c r="B864" i="56"/>
  <c r="B865" i="56"/>
  <c r="B866" i="56"/>
  <c r="B867" i="56"/>
  <c r="B868" i="56"/>
  <c r="B869" i="56"/>
  <c r="B870" i="56"/>
  <c r="B871" i="56"/>
  <c r="B872" i="56"/>
  <c r="B873" i="56"/>
  <c r="B874" i="56"/>
  <c r="B875" i="56"/>
  <c r="B876" i="56"/>
  <c r="B877" i="56"/>
  <c r="B878" i="56"/>
  <c r="B879" i="56"/>
  <c r="B880" i="56"/>
  <c r="B881" i="56"/>
  <c r="B882" i="56"/>
  <c r="B883" i="56"/>
  <c r="B884" i="56"/>
  <c r="B885" i="56"/>
  <c r="B886" i="56"/>
  <c r="B887" i="56"/>
  <c r="B888" i="56"/>
  <c r="B889" i="56"/>
  <c r="B890" i="56"/>
  <c r="B891" i="56"/>
  <c r="B892" i="56"/>
  <c r="B893" i="56"/>
  <c r="B894" i="56"/>
  <c r="B895" i="56"/>
  <c r="B896" i="56"/>
  <c r="B897" i="56"/>
  <c r="B898" i="56"/>
  <c r="B899" i="56"/>
  <c r="B900" i="56"/>
  <c r="B901" i="56"/>
  <c r="B902" i="56"/>
  <c r="B903" i="56"/>
  <c r="B904" i="56"/>
  <c r="B905" i="56"/>
  <c r="B906" i="56"/>
  <c r="B907" i="56"/>
  <c r="B908" i="56"/>
  <c r="B909" i="56"/>
  <c r="B910" i="56"/>
  <c r="B911" i="56"/>
  <c r="B912" i="56"/>
  <c r="B913" i="56"/>
  <c r="B914" i="56"/>
  <c r="B915" i="56"/>
  <c r="B916" i="56"/>
  <c r="B917" i="56"/>
  <c r="B918" i="56"/>
  <c r="B919" i="56"/>
  <c r="B920" i="56"/>
  <c r="B921" i="56"/>
  <c r="B922" i="56"/>
  <c r="B923" i="56"/>
  <c r="B924" i="56"/>
  <c r="B925" i="56"/>
  <c r="B926" i="56"/>
  <c r="B927" i="56"/>
  <c r="B928" i="56"/>
  <c r="B929" i="56"/>
  <c r="B930" i="56"/>
  <c r="B931" i="56"/>
  <c r="B932" i="56"/>
  <c r="B933" i="56"/>
  <c r="B934" i="56"/>
  <c r="B935" i="56"/>
  <c r="B936" i="56"/>
  <c r="B937" i="56"/>
  <c r="B938" i="56"/>
  <c r="B939" i="56"/>
  <c r="B940" i="56"/>
  <c r="B941" i="56"/>
  <c r="B942" i="56"/>
  <c r="B943" i="56"/>
  <c r="B944" i="56"/>
  <c r="B945" i="56"/>
  <c r="B946" i="56"/>
  <c r="B947" i="56"/>
  <c r="B948" i="56"/>
  <c r="B949" i="56"/>
  <c r="B950" i="56"/>
  <c r="B951" i="56"/>
  <c r="B952" i="56"/>
  <c r="B953" i="56"/>
  <c r="B954" i="56"/>
  <c r="B955" i="56"/>
  <c r="B956" i="56"/>
  <c r="B957" i="56"/>
  <c r="B958" i="56"/>
  <c r="B959" i="56"/>
  <c r="B960" i="56"/>
  <c r="B961" i="56"/>
  <c r="B962" i="56"/>
  <c r="B963" i="56"/>
  <c r="B964" i="56"/>
  <c r="B965" i="56"/>
  <c r="B966" i="56"/>
  <c r="B967" i="56"/>
  <c r="B968" i="56"/>
  <c r="B969" i="56"/>
  <c r="B970" i="56"/>
  <c r="B971" i="56"/>
  <c r="B972" i="56"/>
  <c r="B973" i="56"/>
  <c r="B974" i="56"/>
  <c r="B975" i="56"/>
  <c r="B976" i="56"/>
  <c r="B977" i="56"/>
  <c r="B978" i="56"/>
  <c r="B979" i="56"/>
  <c r="B980" i="56"/>
  <c r="B981" i="56"/>
  <c r="B982" i="56"/>
  <c r="B983" i="56"/>
  <c r="B984" i="56"/>
  <c r="B985" i="56"/>
  <c r="B986" i="56"/>
  <c r="B987" i="56"/>
  <c r="B988" i="56"/>
  <c r="B989" i="56"/>
  <c r="B990" i="56"/>
  <c r="B991" i="56"/>
  <c r="B992" i="56"/>
  <c r="B993" i="56"/>
  <c r="B994" i="56"/>
  <c r="B995" i="56"/>
  <c r="B996" i="56"/>
  <c r="B997" i="56"/>
  <c r="B998" i="56"/>
  <c r="B999" i="56"/>
  <c r="B1000" i="56"/>
  <c r="B1001" i="56"/>
  <c r="B1002" i="56"/>
  <c r="B1003" i="56"/>
  <c r="B1004" i="56"/>
  <c r="B1005" i="56"/>
  <c r="B1006" i="56"/>
  <c r="B1007" i="56"/>
  <c r="B1008" i="56"/>
  <c r="B1009" i="56"/>
  <c r="B1010" i="56"/>
  <c r="B1011" i="56"/>
  <c r="B1012" i="56"/>
  <c r="B1013" i="56"/>
  <c r="B1014" i="56"/>
  <c r="B1015" i="56"/>
  <c r="B1016" i="56"/>
  <c r="B1017" i="56"/>
  <c r="B1018" i="56"/>
  <c r="B1019" i="56"/>
  <c r="B1020" i="56"/>
  <c r="L1020" i="56"/>
  <c r="L1019" i="56"/>
  <c r="L1018" i="56"/>
  <c r="L1017" i="56"/>
  <c r="L1016" i="56"/>
  <c r="L1015" i="56"/>
  <c r="L1014" i="56"/>
  <c r="L1013" i="56"/>
  <c r="L1012" i="56"/>
  <c r="L1011" i="56"/>
  <c r="L1010" i="56"/>
  <c r="L1009" i="56"/>
  <c r="L1008" i="56"/>
  <c r="L1007" i="56"/>
  <c r="L1006" i="56"/>
  <c r="L1005" i="56"/>
  <c r="L1004" i="56"/>
  <c r="L1003" i="56"/>
  <c r="L1002" i="56"/>
  <c r="L1001" i="56"/>
  <c r="L1000" i="56"/>
  <c r="L999" i="56"/>
  <c r="L998" i="56"/>
  <c r="L997" i="56"/>
  <c r="L996" i="56"/>
  <c r="L995" i="56"/>
  <c r="L994" i="56"/>
  <c r="L993" i="56"/>
  <c r="L992" i="56"/>
  <c r="L991" i="56"/>
  <c r="L990" i="56"/>
  <c r="L989" i="56"/>
  <c r="L988" i="56"/>
  <c r="L987" i="56"/>
  <c r="L986" i="56"/>
  <c r="L985" i="56"/>
  <c r="L984" i="56"/>
  <c r="L983" i="56"/>
  <c r="L982" i="56"/>
  <c r="L981" i="56"/>
  <c r="L980" i="56"/>
  <c r="L979" i="56"/>
  <c r="L978" i="56"/>
  <c r="L977" i="56"/>
  <c r="L976" i="56"/>
  <c r="L975" i="56"/>
  <c r="L974" i="56"/>
  <c r="L973" i="56"/>
  <c r="L972" i="56"/>
  <c r="L971" i="56"/>
  <c r="L970" i="56"/>
  <c r="L969" i="56"/>
  <c r="L968" i="56"/>
  <c r="L967" i="56"/>
  <c r="L966" i="56"/>
  <c r="L965" i="56"/>
  <c r="L964" i="56"/>
  <c r="L963" i="56"/>
  <c r="L962" i="56"/>
  <c r="L961" i="56"/>
  <c r="L960" i="56"/>
  <c r="L959" i="56"/>
  <c r="L958" i="56"/>
  <c r="L957" i="56"/>
  <c r="L956" i="56"/>
  <c r="L955" i="56"/>
  <c r="L954" i="56"/>
  <c r="L953" i="56"/>
  <c r="L952" i="56"/>
  <c r="L951" i="56"/>
  <c r="L950" i="56"/>
  <c r="L949" i="56"/>
  <c r="L948" i="56"/>
  <c r="L947" i="56"/>
  <c r="L946" i="56"/>
  <c r="L945" i="56"/>
  <c r="L944" i="56"/>
  <c r="L943" i="56"/>
  <c r="L942" i="56"/>
  <c r="L941" i="56"/>
  <c r="L940" i="56"/>
  <c r="L939" i="56"/>
  <c r="L938" i="56"/>
  <c r="L937" i="56"/>
  <c r="L936" i="56"/>
  <c r="L935" i="56"/>
  <c r="L934" i="56"/>
  <c r="L933" i="56"/>
  <c r="L932" i="56"/>
  <c r="L931" i="56"/>
  <c r="L930" i="56"/>
  <c r="L929" i="56"/>
  <c r="L928" i="56"/>
  <c r="L927" i="56"/>
  <c r="L926" i="56"/>
  <c r="L925" i="56"/>
  <c r="L924" i="56"/>
  <c r="L923" i="56"/>
  <c r="L922" i="56"/>
  <c r="L921" i="56"/>
  <c r="L920" i="56"/>
  <c r="L919" i="56"/>
  <c r="L918" i="56"/>
  <c r="L917" i="56"/>
  <c r="L916" i="56"/>
  <c r="L915" i="56"/>
  <c r="L914" i="56"/>
  <c r="L913" i="56"/>
  <c r="L912" i="56"/>
  <c r="L911" i="56"/>
  <c r="L910" i="56"/>
  <c r="L909" i="56"/>
  <c r="L908" i="56"/>
  <c r="L907" i="56"/>
  <c r="L906" i="56"/>
  <c r="L905" i="56"/>
  <c r="L904" i="56"/>
  <c r="L903" i="56"/>
  <c r="L902" i="56"/>
  <c r="L901" i="56"/>
  <c r="L900" i="56"/>
  <c r="L899" i="56"/>
  <c r="L898" i="56"/>
  <c r="L897" i="56"/>
  <c r="L896" i="56"/>
  <c r="L895" i="56"/>
  <c r="L894" i="56"/>
  <c r="L893" i="56"/>
  <c r="L892" i="56"/>
  <c r="L891" i="56"/>
  <c r="L890" i="56"/>
  <c r="L889" i="56"/>
  <c r="L888" i="56"/>
  <c r="L887" i="56"/>
  <c r="L886" i="56"/>
  <c r="L885" i="56"/>
  <c r="L884" i="56"/>
  <c r="L883" i="56"/>
  <c r="L882" i="56"/>
  <c r="L881" i="56"/>
  <c r="L880" i="56"/>
  <c r="L879" i="56"/>
  <c r="L878" i="56"/>
  <c r="L877" i="56"/>
  <c r="L876" i="56"/>
  <c r="L875" i="56"/>
  <c r="L874" i="56"/>
  <c r="L873" i="56"/>
  <c r="L872" i="56"/>
  <c r="L871" i="56"/>
  <c r="L870" i="56"/>
  <c r="L869" i="56"/>
  <c r="L868" i="56"/>
  <c r="L867" i="56"/>
  <c r="L866" i="56"/>
  <c r="L865" i="56"/>
  <c r="L864" i="56"/>
  <c r="L863" i="56"/>
  <c r="L862" i="56"/>
  <c r="L861" i="56"/>
  <c r="L860" i="56"/>
  <c r="L859" i="56"/>
  <c r="L858" i="56"/>
  <c r="L857" i="56"/>
  <c r="L856" i="56"/>
  <c r="L855" i="56"/>
  <c r="L854" i="56"/>
  <c r="L853" i="56"/>
  <c r="L852" i="56"/>
  <c r="L851" i="56"/>
  <c r="L850" i="56"/>
  <c r="L849" i="56"/>
  <c r="L848" i="56"/>
  <c r="L847" i="56"/>
  <c r="L846" i="56"/>
  <c r="L845" i="56"/>
  <c r="L844" i="56"/>
  <c r="L843" i="56"/>
  <c r="L842" i="56"/>
  <c r="L841" i="56"/>
  <c r="L840" i="56"/>
  <c r="L839" i="56"/>
  <c r="L838" i="56"/>
  <c r="L837" i="56"/>
  <c r="L836" i="56"/>
  <c r="L835" i="56"/>
  <c r="L834" i="56"/>
  <c r="L833" i="56"/>
  <c r="L832" i="56"/>
  <c r="L831" i="56"/>
  <c r="L830" i="56"/>
  <c r="L829" i="56"/>
  <c r="L828" i="56"/>
  <c r="L827" i="56"/>
  <c r="L826" i="56"/>
  <c r="L825" i="56"/>
  <c r="L824" i="56"/>
  <c r="L823" i="56"/>
  <c r="L822" i="56"/>
  <c r="L821" i="56"/>
  <c r="L820" i="56"/>
  <c r="L819" i="56"/>
  <c r="L818" i="56"/>
  <c r="L817" i="56"/>
  <c r="L816" i="56"/>
  <c r="L815" i="56"/>
  <c r="L814" i="56"/>
  <c r="L813" i="56"/>
  <c r="L812" i="56"/>
  <c r="L811" i="56"/>
  <c r="L810" i="56"/>
  <c r="L809" i="56"/>
  <c r="L808" i="56"/>
  <c r="L807" i="56"/>
  <c r="L806" i="56"/>
  <c r="L805" i="56"/>
  <c r="L804" i="56"/>
  <c r="L803" i="56"/>
  <c r="L802" i="56"/>
  <c r="L801" i="56"/>
  <c r="L800" i="56"/>
  <c r="L799" i="56"/>
  <c r="L798" i="56"/>
  <c r="L797" i="56"/>
  <c r="L796" i="56"/>
  <c r="L795" i="56"/>
  <c r="L794" i="56"/>
  <c r="L793" i="56"/>
  <c r="L792" i="56"/>
  <c r="L791" i="56"/>
  <c r="L790" i="56"/>
  <c r="L789" i="56"/>
  <c r="L788" i="56"/>
  <c r="L787" i="56"/>
  <c r="L786" i="56"/>
  <c r="L785" i="56"/>
  <c r="L784" i="56"/>
  <c r="L783" i="56"/>
  <c r="L782" i="56"/>
  <c r="L781" i="56"/>
  <c r="L780" i="56"/>
  <c r="L779" i="56"/>
  <c r="L778" i="56"/>
  <c r="L777" i="56"/>
  <c r="L776" i="56"/>
  <c r="L775" i="56"/>
  <c r="L774" i="56"/>
  <c r="L773" i="56"/>
  <c r="L772" i="56"/>
  <c r="L771" i="56"/>
  <c r="L770" i="56"/>
  <c r="L769" i="56"/>
  <c r="L768" i="56"/>
  <c r="L767" i="56"/>
  <c r="L766" i="56"/>
  <c r="L765" i="56"/>
  <c r="L764" i="56"/>
  <c r="L763" i="56"/>
  <c r="L762" i="56"/>
  <c r="L761" i="56"/>
  <c r="L760" i="56"/>
  <c r="L759" i="56"/>
  <c r="L758" i="56"/>
  <c r="L757" i="56"/>
  <c r="L756" i="56"/>
  <c r="L755" i="56"/>
  <c r="L754" i="56"/>
  <c r="L753" i="56"/>
  <c r="L752" i="56"/>
  <c r="L751" i="56"/>
  <c r="L750" i="56"/>
  <c r="L749" i="56"/>
  <c r="L748" i="56"/>
  <c r="L747" i="56"/>
  <c r="L746" i="56"/>
  <c r="L745" i="56"/>
  <c r="L744" i="56"/>
  <c r="L743" i="56"/>
  <c r="L742" i="56"/>
  <c r="L741" i="56"/>
  <c r="L740" i="56"/>
  <c r="L739" i="56"/>
  <c r="L738" i="56"/>
  <c r="L737" i="56"/>
  <c r="L736" i="56"/>
  <c r="L735" i="56"/>
  <c r="L734" i="56"/>
  <c r="L733" i="56"/>
  <c r="L732" i="56"/>
  <c r="L731" i="56"/>
  <c r="L730" i="56"/>
  <c r="L729" i="56"/>
  <c r="L728" i="56"/>
  <c r="L727" i="56"/>
  <c r="L726" i="56"/>
  <c r="L725" i="56"/>
  <c r="L724" i="56"/>
  <c r="L723" i="56"/>
  <c r="L722" i="56"/>
  <c r="L721" i="56"/>
  <c r="L720" i="56"/>
  <c r="K720" i="56"/>
  <c r="L719" i="56"/>
  <c r="L718" i="56"/>
  <c r="L717" i="56"/>
  <c r="L716" i="56"/>
  <c r="L715" i="56"/>
  <c r="L714" i="56"/>
  <c r="L713" i="56"/>
  <c r="L712" i="56"/>
  <c r="L711" i="56"/>
  <c r="L710" i="56"/>
  <c r="L709" i="56"/>
  <c r="L708" i="56"/>
  <c r="L707" i="56"/>
  <c r="L706" i="56"/>
  <c r="L705" i="56"/>
  <c r="L704" i="56"/>
  <c r="L703" i="56"/>
  <c r="L702" i="56"/>
  <c r="L701" i="56"/>
  <c r="L700" i="56"/>
  <c r="L699" i="56"/>
  <c r="L698" i="56"/>
  <c r="L697" i="56"/>
  <c r="L696" i="56"/>
  <c r="L695" i="56"/>
  <c r="L694" i="56"/>
  <c r="L693" i="56"/>
  <c r="L692" i="56"/>
  <c r="L691" i="56"/>
  <c r="L690" i="56"/>
  <c r="L689" i="56"/>
  <c r="L688" i="56"/>
  <c r="L687" i="56"/>
  <c r="L686" i="56"/>
  <c r="L685" i="56"/>
  <c r="L684" i="56"/>
  <c r="L683" i="56"/>
  <c r="L682" i="56"/>
  <c r="L681" i="56"/>
  <c r="L680" i="56"/>
  <c r="L679" i="56"/>
  <c r="L678" i="56"/>
  <c r="L677" i="56"/>
  <c r="L676" i="56"/>
  <c r="L675" i="56"/>
  <c r="L674" i="56"/>
  <c r="L673" i="56"/>
  <c r="L672" i="56"/>
  <c r="L671" i="56"/>
  <c r="L670" i="56"/>
  <c r="L669" i="56"/>
  <c r="L668" i="56"/>
  <c r="L667" i="56"/>
  <c r="L666" i="56"/>
  <c r="L665" i="56"/>
  <c r="L664" i="56"/>
  <c r="L663" i="56"/>
  <c r="L662" i="56"/>
  <c r="L661" i="56"/>
  <c r="L660" i="56"/>
  <c r="L659" i="56"/>
  <c r="L658" i="56"/>
  <c r="L657" i="56"/>
  <c r="L656" i="56"/>
  <c r="L655" i="56"/>
  <c r="L654" i="56"/>
  <c r="L653" i="56"/>
  <c r="L652" i="56"/>
  <c r="L651" i="56"/>
  <c r="L650" i="56"/>
  <c r="L649" i="56"/>
  <c r="L648" i="56"/>
  <c r="L647" i="56"/>
  <c r="L646" i="56"/>
  <c r="L645" i="56"/>
  <c r="L644" i="56"/>
  <c r="L643" i="56"/>
  <c r="L642" i="56"/>
  <c r="L641" i="56"/>
  <c r="L640" i="56"/>
  <c r="L639" i="56"/>
  <c r="L638" i="56"/>
  <c r="L637" i="56"/>
  <c r="L636" i="56"/>
  <c r="L635" i="56"/>
  <c r="L634" i="56"/>
  <c r="L633" i="56"/>
  <c r="L632" i="56"/>
  <c r="L631" i="56"/>
  <c r="L630" i="56"/>
  <c r="L629" i="56"/>
  <c r="L628" i="56"/>
  <c r="L627" i="56"/>
  <c r="L626" i="56"/>
  <c r="L625" i="56"/>
  <c r="L624" i="56"/>
  <c r="L623" i="56"/>
  <c r="L622" i="56"/>
  <c r="L621" i="56"/>
  <c r="L620" i="56"/>
  <c r="L619" i="56"/>
  <c r="L618" i="56"/>
  <c r="L617" i="56"/>
  <c r="L616" i="56"/>
  <c r="L615" i="56"/>
  <c r="L614" i="56"/>
  <c r="L613" i="56"/>
  <c r="L612" i="56"/>
  <c r="L611" i="56"/>
  <c r="L610" i="56"/>
  <c r="L609" i="56"/>
  <c r="L608" i="56"/>
  <c r="L607" i="56"/>
  <c r="L606" i="56"/>
  <c r="L605" i="56"/>
  <c r="L604" i="56"/>
  <c r="L603" i="56"/>
  <c r="L602" i="56"/>
  <c r="L601" i="56"/>
  <c r="L600" i="56"/>
  <c r="L599" i="56"/>
  <c r="L598" i="56"/>
  <c r="L597" i="56"/>
  <c r="L596" i="56"/>
  <c r="L595" i="56"/>
  <c r="L594" i="56"/>
  <c r="L593" i="56"/>
  <c r="L592" i="56"/>
  <c r="L591" i="56"/>
  <c r="L590" i="56"/>
  <c r="L589" i="56"/>
  <c r="L588" i="56"/>
  <c r="L587" i="56"/>
  <c r="L586" i="56"/>
  <c r="L585" i="56"/>
  <c r="L584" i="56"/>
  <c r="L583" i="56"/>
  <c r="L582" i="56"/>
  <c r="L581" i="56"/>
  <c r="L580" i="56"/>
  <c r="L579" i="56"/>
  <c r="L578" i="56"/>
  <c r="L577" i="56"/>
  <c r="L576" i="56"/>
  <c r="L575" i="56"/>
  <c r="L574" i="56"/>
  <c r="L573" i="56"/>
  <c r="L572" i="56"/>
  <c r="L571" i="56"/>
  <c r="L570" i="56"/>
  <c r="L569" i="56"/>
  <c r="L568" i="56"/>
  <c r="L567" i="56"/>
  <c r="L566" i="56"/>
  <c r="L565" i="56"/>
  <c r="L564" i="56"/>
  <c r="L563" i="56"/>
  <c r="L562" i="56"/>
  <c r="L561" i="56"/>
  <c r="L560" i="56"/>
  <c r="L559" i="56"/>
  <c r="L558" i="56"/>
  <c r="L557" i="56"/>
  <c r="L556" i="56"/>
  <c r="L555" i="56"/>
  <c r="L554" i="56"/>
  <c r="L553" i="56"/>
  <c r="L552" i="56"/>
  <c r="L551" i="56"/>
  <c r="L550" i="56"/>
  <c r="L549" i="56"/>
  <c r="L548" i="56"/>
  <c r="L547" i="56"/>
  <c r="L546" i="56"/>
  <c r="L545" i="56"/>
  <c r="L544" i="56"/>
  <c r="L543" i="56"/>
  <c r="L542" i="56"/>
  <c r="L541" i="56"/>
  <c r="L540" i="56"/>
  <c r="L539" i="56"/>
  <c r="L538" i="56"/>
  <c r="L537" i="56"/>
  <c r="L536" i="56"/>
  <c r="L535" i="56"/>
  <c r="L534" i="56"/>
  <c r="L533" i="56"/>
  <c r="L532" i="56"/>
  <c r="L531" i="56"/>
  <c r="L530" i="56"/>
  <c r="L529" i="56"/>
  <c r="L528" i="56"/>
  <c r="L527" i="56"/>
  <c r="L526" i="56"/>
  <c r="L525" i="56"/>
  <c r="L524" i="56"/>
  <c r="L523" i="56"/>
  <c r="L522" i="56"/>
  <c r="L521" i="56"/>
  <c r="L520" i="56"/>
  <c r="L519" i="56"/>
  <c r="L518" i="56"/>
  <c r="L517" i="56"/>
  <c r="L516" i="56"/>
  <c r="L515" i="56"/>
  <c r="L514" i="56"/>
  <c r="L513" i="56"/>
  <c r="L512" i="56"/>
  <c r="L511" i="56"/>
  <c r="L510" i="56"/>
  <c r="L509" i="56"/>
  <c r="L508" i="56"/>
  <c r="L507" i="56"/>
  <c r="L506" i="56"/>
  <c r="L505" i="56"/>
  <c r="L504" i="56"/>
  <c r="L503" i="56"/>
  <c r="L502" i="56"/>
  <c r="L501" i="56"/>
  <c r="L500" i="56"/>
  <c r="L499" i="56"/>
  <c r="L498" i="56"/>
  <c r="L497" i="56"/>
  <c r="L496" i="56"/>
  <c r="L495" i="56"/>
  <c r="L494" i="56"/>
  <c r="L493" i="56"/>
  <c r="L492" i="56"/>
  <c r="L491" i="56"/>
  <c r="L490" i="56"/>
  <c r="L489" i="56"/>
  <c r="L488" i="56"/>
  <c r="L487" i="56"/>
  <c r="L486" i="56"/>
  <c r="L485" i="56"/>
  <c r="L484" i="56"/>
  <c r="L483" i="56"/>
  <c r="L482" i="56"/>
  <c r="L481" i="56"/>
  <c r="L480" i="56"/>
  <c r="L479" i="56"/>
  <c r="L478" i="56"/>
  <c r="L477" i="56"/>
  <c r="L476" i="56"/>
  <c r="L475" i="56"/>
  <c r="L474" i="56"/>
  <c r="L473" i="56"/>
  <c r="L472" i="56"/>
  <c r="L471" i="56"/>
  <c r="L470" i="56"/>
  <c r="L469" i="56"/>
  <c r="L468" i="56"/>
  <c r="L467" i="56"/>
  <c r="L466" i="56"/>
  <c r="L465" i="56"/>
  <c r="L464" i="56"/>
  <c r="L463" i="56"/>
  <c r="L462" i="56"/>
  <c r="L461" i="56"/>
  <c r="L460" i="56"/>
  <c r="L459" i="56"/>
  <c r="L458" i="56"/>
  <c r="L457" i="56"/>
  <c r="L456" i="56"/>
  <c r="L455" i="56"/>
  <c r="L454" i="56"/>
  <c r="L453" i="56"/>
  <c r="L452" i="56"/>
  <c r="L451" i="56"/>
  <c r="L450" i="56"/>
  <c r="L449" i="56"/>
  <c r="L448" i="56"/>
  <c r="L447" i="56"/>
  <c r="L446" i="56"/>
  <c r="L445" i="56"/>
  <c r="L444" i="56"/>
  <c r="L443" i="56"/>
  <c r="L442" i="56"/>
  <c r="L441" i="56"/>
  <c r="L440" i="56"/>
  <c r="L439" i="56"/>
  <c r="L438" i="56"/>
  <c r="L437" i="56"/>
  <c r="L436" i="56"/>
  <c r="L435" i="56"/>
  <c r="L434" i="56"/>
  <c r="L433" i="56"/>
  <c r="L432" i="56"/>
  <c r="L431" i="56"/>
  <c r="L430" i="56"/>
  <c r="L429" i="56"/>
  <c r="L428" i="56"/>
  <c r="L427" i="56"/>
  <c r="L426" i="56"/>
  <c r="L425" i="56"/>
  <c r="L424" i="56"/>
  <c r="L423" i="56"/>
  <c r="L422" i="56"/>
  <c r="L421" i="56"/>
  <c r="L420" i="56"/>
  <c r="L419" i="56"/>
  <c r="L418" i="56"/>
  <c r="L417" i="56"/>
  <c r="L416" i="56"/>
  <c r="L415" i="56"/>
  <c r="L414" i="56"/>
  <c r="L413" i="56"/>
  <c r="L412" i="56"/>
  <c r="L411" i="56"/>
  <c r="L410" i="56"/>
  <c r="L409" i="56"/>
  <c r="L408" i="56"/>
  <c r="L407" i="56"/>
  <c r="L406" i="56"/>
  <c r="L405" i="56"/>
  <c r="L404" i="56"/>
  <c r="L403" i="56"/>
  <c r="L402" i="56"/>
  <c r="L401" i="56"/>
  <c r="L400" i="56"/>
  <c r="L399" i="56"/>
  <c r="L398" i="56"/>
  <c r="L397" i="56"/>
  <c r="L396" i="56"/>
  <c r="L395" i="56"/>
  <c r="L394" i="56"/>
  <c r="L393" i="56"/>
  <c r="L392" i="56"/>
  <c r="L391" i="56"/>
  <c r="L390" i="56"/>
  <c r="L389" i="56"/>
  <c r="L388" i="56"/>
  <c r="L387" i="56"/>
  <c r="L386" i="56"/>
  <c r="L385" i="56"/>
  <c r="L384" i="56"/>
  <c r="L383" i="56"/>
  <c r="L382" i="56"/>
  <c r="L381" i="56"/>
  <c r="L380" i="56"/>
  <c r="L379" i="56"/>
  <c r="L378" i="56"/>
  <c r="L377" i="56"/>
  <c r="L376" i="56"/>
  <c r="L375" i="56"/>
  <c r="L374" i="56"/>
  <c r="L373" i="56"/>
  <c r="L372" i="56"/>
  <c r="L371" i="56"/>
  <c r="L370" i="56"/>
  <c r="L369" i="56"/>
  <c r="L368" i="56"/>
  <c r="L367" i="56"/>
  <c r="L366" i="56"/>
  <c r="L365" i="56"/>
  <c r="L364" i="56"/>
  <c r="L363" i="56"/>
  <c r="L362" i="56"/>
  <c r="L361" i="56"/>
  <c r="L360" i="56"/>
  <c r="L359" i="56"/>
  <c r="L358" i="56"/>
  <c r="L357" i="56"/>
  <c r="L356" i="56"/>
  <c r="L355" i="56"/>
  <c r="L354" i="56"/>
  <c r="L352" i="56"/>
  <c r="L351" i="56"/>
  <c r="L350" i="56"/>
  <c r="L349" i="56"/>
  <c r="L348" i="56"/>
  <c r="L347" i="56"/>
  <c r="L346" i="56"/>
  <c r="L345" i="56"/>
  <c r="L344" i="56"/>
  <c r="L343" i="56"/>
  <c r="L342" i="56"/>
  <c r="L341" i="56"/>
  <c r="L340" i="56"/>
  <c r="L339" i="56"/>
  <c r="L338" i="56"/>
  <c r="L337" i="56"/>
  <c r="L336" i="56"/>
  <c r="L335" i="56"/>
  <c r="L334" i="56"/>
  <c r="L333" i="56"/>
  <c r="L332" i="56"/>
  <c r="L331" i="56"/>
  <c r="L330" i="56"/>
  <c r="L329" i="56"/>
  <c r="L328" i="56"/>
  <c r="L327" i="56"/>
  <c r="L326" i="56"/>
  <c r="L325" i="56"/>
  <c r="L324" i="56"/>
  <c r="L323" i="56"/>
  <c r="L322" i="56"/>
  <c r="L321" i="56"/>
  <c r="L320" i="56"/>
  <c r="L319" i="56"/>
  <c r="L318" i="56"/>
  <c r="L317" i="56"/>
  <c r="L316" i="56"/>
  <c r="L315" i="56"/>
  <c r="L314" i="56"/>
  <c r="L313" i="56"/>
  <c r="L312" i="56"/>
  <c r="L311" i="56"/>
  <c r="L310" i="56"/>
  <c r="L309" i="56"/>
  <c r="L308" i="56"/>
  <c r="L307" i="56"/>
  <c r="L306" i="56"/>
  <c r="L305" i="56"/>
  <c r="L304" i="56"/>
  <c r="L303" i="56"/>
  <c r="L302" i="56"/>
  <c r="L301" i="56"/>
  <c r="L300" i="56"/>
  <c r="L299" i="56"/>
  <c r="L298" i="56"/>
  <c r="L297" i="56"/>
  <c r="L296" i="56"/>
  <c r="L295" i="56"/>
  <c r="L294" i="56"/>
  <c r="L293" i="56"/>
  <c r="L292" i="56"/>
  <c r="L291" i="56"/>
  <c r="L290" i="56"/>
  <c r="L289" i="56"/>
  <c r="L288" i="56"/>
  <c r="L287" i="56"/>
  <c r="L286" i="56"/>
  <c r="L285" i="56"/>
  <c r="L284" i="56"/>
  <c r="L283" i="56"/>
  <c r="L282" i="56"/>
  <c r="L281" i="56"/>
  <c r="L280" i="56"/>
  <c r="L279" i="56"/>
  <c r="L278" i="56"/>
  <c r="L277" i="56"/>
  <c r="L276" i="56"/>
  <c r="L275" i="56"/>
  <c r="L274" i="56"/>
  <c r="L273" i="56"/>
  <c r="L272" i="56"/>
  <c r="L271" i="56"/>
  <c r="L270" i="56"/>
  <c r="L269" i="56"/>
  <c r="L268" i="56"/>
  <c r="L267" i="56"/>
  <c r="L266" i="56"/>
  <c r="L265" i="56"/>
  <c r="L264" i="56"/>
  <c r="L263" i="56"/>
  <c r="L262" i="56"/>
  <c r="L261" i="56"/>
  <c r="L260" i="56"/>
  <c r="L259" i="56"/>
  <c r="L258" i="56"/>
  <c r="L257" i="56"/>
  <c r="L256" i="56"/>
  <c r="L255" i="56"/>
  <c r="L254" i="56"/>
  <c r="L253" i="56"/>
  <c r="L252" i="56"/>
  <c r="L251" i="56"/>
  <c r="L250" i="56"/>
  <c r="L249" i="56"/>
  <c r="L248" i="56"/>
  <c r="L247" i="56"/>
  <c r="L246" i="56"/>
  <c r="L245" i="56"/>
  <c r="L244" i="56"/>
  <c r="L243" i="56"/>
  <c r="L242" i="56"/>
  <c r="L241" i="56"/>
  <c r="L240" i="56"/>
  <c r="L239" i="56"/>
  <c r="L238" i="56"/>
  <c r="L237" i="56"/>
  <c r="L236" i="56"/>
  <c r="L235" i="56"/>
  <c r="L234" i="56"/>
  <c r="L233" i="56"/>
  <c r="L232" i="56"/>
  <c r="L231" i="56"/>
  <c r="L230" i="56"/>
  <c r="L229" i="56"/>
  <c r="L228" i="56"/>
  <c r="L227" i="56"/>
  <c r="L226" i="56"/>
  <c r="L225" i="56"/>
  <c r="L224" i="56"/>
  <c r="L223" i="56"/>
  <c r="L222" i="56"/>
  <c r="L221" i="56"/>
  <c r="L220" i="56"/>
  <c r="L219" i="56"/>
  <c r="L218" i="56"/>
  <c r="L217" i="56"/>
  <c r="L216" i="56"/>
  <c r="L215" i="56"/>
  <c r="L214" i="56"/>
  <c r="L213" i="56"/>
  <c r="L212" i="56"/>
  <c r="L211" i="56"/>
  <c r="L210" i="56"/>
  <c r="L209" i="56"/>
  <c r="L208" i="56"/>
  <c r="L207" i="56"/>
  <c r="L206" i="56"/>
  <c r="L205" i="56"/>
  <c r="L204" i="56"/>
  <c r="L203" i="56"/>
  <c r="L202" i="56"/>
  <c r="L201" i="56"/>
  <c r="L200" i="56"/>
  <c r="L199" i="56"/>
  <c r="L198" i="56"/>
  <c r="L197" i="56"/>
  <c r="L196" i="56"/>
  <c r="L195" i="56"/>
  <c r="L194" i="56"/>
  <c r="L193" i="56"/>
  <c r="L192" i="56"/>
  <c r="L191" i="56"/>
  <c r="L190" i="56"/>
  <c r="L189" i="56"/>
  <c r="L188" i="56"/>
  <c r="L187" i="56"/>
  <c r="L186" i="56"/>
  <c r="L185" i="56"/>
  <c r="L184" i="56"/>
  <c r="L183" i="56"/>
  <c r="L182" i="56"/>
  <c r="L181" i="56"/>
  <c r="L180" i="56"/>
  <c r="L179" i="56"/>
  <c r="L178" i="56"/>
  <c r="L177" i="56"/>
  <c r="L176" i="56"/>
  <c r="L175" i="56"/>
  <c r="L174" i="56"/>
  <c r="L173" i="56"/>
  <c r="L172" i="56"/>
  <c r="L171" i="56"/>
  <c r="L170" i="56"/>
  <c r="L169" i="56"/>
  <c r="L168" i="56"/>
  <c r="L167" i="56"/>
  <c r="L166" i="56"/>
  <c r="L165" i="56"/>
  <c r="L164" i="56"/>
  <c r="L163" i="56"/>
  <c r="L162" i="56"/>
  <c r="L161" i="56"/>
  <c r="L160" i="56"/>
  <c r="L159" i="56"/>
  <c r="L158" i="56"/>
  <c r="L157" i="56"/>
  <c r="L156" i="56"/>
  <c r="L155" i="56"/>
  <c r="L154" i="56"/>
  <c r="L153" i="56"/>
  <c r="L152" i="56"/>
  <c r="L151" i="56"/>
  <c r="L150" i="56"/>
  <c r="L149" i="56"/>
  <c r="L147" i="56"/>
  <c r="L146" i="56"/>
  <c r="L145" i="56"/>
  <c r="L144" i="56"/>
  <c r="L143" i="56"/>
  <c r="L142" i="56"/>
  <c r="L141" i="56"/>
  <c r="L140" i="56"/>
  <c r="L139" i="56"/>
  <c r="L138" i="56"/>
  <c r="L137" i="56"/>
  <c r="L136" i="56"/>
  <c r="L135" i="56"/>
  <c r="L134" i="56"/>
  <c r="L133" i="56"/>
  <c r="L132" i="56"/>
  <c r="L131" i="56"/>
  <c r="L130" i="56"/>
  <c r="L129" i="56"/>
  <c r="L128" i="56"/>
  <c r="L127" i="56"/>
  <c r="L126" i="56"/>
  <c r="L125" i="56"/>
  <c r="L124" i="56"/>
  <c r="L123" i="56"/>
  <c r="L122" i="56"/>
  <c r="L121" i="56"/>
  <c r="L120" i="56"/>
  <c r="L119" i="56"/>
  <c r="L118" i="56"/>
  <c r="L117" i="56"/>
  <c r="L116" i="56"/>
  <c r="L115" i="56"/>
  <c r="L114" i="56"/>
  <c r="L113" i="56"/>
  <c r="L112" i="56"/>
  <c r="L111" i="56"/>
  <c r="L110" i="56"/>
  <c r="L109" i="56"/>
  <c r="L108" i="56"/>
  <c r="L107" i="56"/>
  <c r="L106" i="56"/>
  <c r="L105" i="56"/>
  <c r="L104" i="56"/>
  <c r="L103" i="56"/>
  <c r="L102" i="56"/>
  <c r="L101" i="56"/>
  <c r="L100" i="56"/>
  <c r="L99" i="56"/>
  <c r="L98" i="56"/>
  <c r="L97" i="56"/>
  <c r="L96" i="56"/>
  <c r="L95" i="56"/>
  <c r="L94" i="56"/>
  <c r="L93" i="56"/>
  <c r="L92" i="56"/>
  <c r="L91" i="56"/>
  <c r="L90" i="56"/>
  <c r="L89" i="56"/>
  <c r="L88" i="56"/>
  <c r="L87" i="56"/>
  <c r="L86" i="56"/>
  <c r="L85" i="56"/>
  <c r="L84" i="56"/>
  <c r="L83" i="56"/>
  <c r="L82" i="56"/>
  <c r="L81" i="56"/>
  <c r="L80" i="56"/>
  <c r="L79" i="56"/>
  <c r="L78" i="56"/>
  <c r="L77" i="56"/>
  <c r="L76" i="56"/>
  <c r="L75" i="56"/>
  <c r="L74" i="56"/>
  <c r="L73" i="56"/>
  <c r="L72" i="56"/>
  <c r="L71" i="56"/>
  <c r="L70" i="56"/>
  <c r="L69" i="56"/>
  <c r="L68" i="56"/>
  <c r="L67" i="56"/>
  <c r="L66" i="56"/>
  <c r="L65" i="56"/>
  <c r="L64" i="56"/>
  <c r="L63" i="56"/>
  <c r="L62" i="56"/>
  <c r="L61" i="56"/>
  <c r="L60" i="56"/>
  <c r="L59" i="56"/>
  <c r="L58" i="56"/>
  <c r="L57" i="56"/>
  <c r="L56" i="56"/>
  <c r="L55" i="56"/>
  <c r="L54" i="56"/>
  <c r="L53" i="56"/>
  <c r="L52" i="56"/>
  <c r="L51" i="56"/>
  <c r="L50" i="56"/>
  <c r="L49" i="56"/>
  <c r="L48" i="56"/>
  <c r="L47" i="56"/>
  <c r="L46" i="56"/>
  <c r="L45" i="56"/>
  <c r="L44" i="56"/>
  <c r="L43" i="56"/>
  <c r="L42" i="56"/>
  <c r="L41" i="56"/>
  <c r="L40" i="56"/>
  <c r="L39" i="56"/>
  <c r="L38" i="56"/>
  <c r="L37" i="56"/>
  <c r="L36" i="56"/>
  <c r="L35" i="56"/>
  <c r="L34" i="56"/>
  <c r="L33" i="56"/>
  <c r="L32" i="56"/>
  <c r="L31" i="56"/>
  <c r="L30" i="56"/>
  <c r="L29" i="56"/>
  <c r="L28" i="56"/>
  <c r="L27" i="56"/>
  <c r="L26" i="56"/>
  <c r="L25" i="56"/>
  <c r="L24" i="56"/>
  <c r="L23" i="56"/>
  <c r="L22" i="56"/>
  <c r="L21" i="56"/>
  <c r="L20" i="56"/>
  <c r="L19" i="56"/>
  <c r="L18" i="56"/>
  <c r="L17" i="56"/>
  <c r="L16" i="56"/>
  <c r="L15" i="56"/>
  <c r="L14" i="56"/>
  <c r="L13" i="56"/>
  <c r="L12" i="56"/>
  <c r="L11" i="56"/>
  <c r="L10" i="56"/>
  <c r="L9" i="56"/>
  <c r="L8" i="56"/>
  <c r="B215" i="56"/>
  <c r="P193" i="55" l="1"/>
  <c r="O193" i="55"/>
  <c r="N193" i="55"/>
  <c r="M193" i="55"/>
  <c r="L193" i="55"/>
  <c r="K193" i="55"/>
  <c r="J193" i="55"/>
  <c r="I193" i="55"/>
  <c r="H193" i="55"/>
  <c r="G193" i="55"/>
  <c r="F193" i="55"/>
  <c r="E193" i="55"/>
  <c r="Q192" i="55"/>
  <c r="Q191" i="55"/>
  <c r="Q190" i="55"/>
  <c r="Q189" i="55"/>
  <c r="Q188" i="55"/>
  <c r="Q185" i="55"/>
  <c r="Q184" i="55"/>
  <c r="Q183" i="55"/>
  <c r="Q182" i="55"/>
  <c r="Q181" i="55"/>
  <c r="Q180" i="55"/>
  <c r="Q179" i="55"/>
  <c r="Q178" i="55"/>
  <c r="Q177" i="55"/>
  <c r="Q170" i="55"/>
  <c r="Q169" i="55"/>
  <c r="Q168" i="55"/>
  <c r="Q167" i="55"/>
  <c r="Q166" i="55"/>
  <c r="Q165" i="55"/>
  <c r="Q164" i="55"/>
  <c r="Q163" i="55"/>
  <c r="Q162" i="55"/>
  <c r="Q161" i="55"/>
  <c r="Q160" i="55"/>
  <c r="Q159" i="55"/>
  <c r="Q158" i="55"/>
  <c r="Q157" i="55"/>
  <c r="Q156" i="55"/>
  <c r="Q155" i="55"/>
  <c r="Q154" i="55"/>
  <c r="Q153" i="55"/>
  <c r="Q152" i="55"/>
  <c r="Q151" i="55"/>
  <c r="Q150" i="55"/>
  <c r="Q149" i="55"/>
  <c r="Q148" i="55"/>
  <c r="Q147" i="55"/>
  <c r="Q146" i="55"/>
  <c r="Q144" i="55"/>
  <c r="Q143" i="55"/>
  <c r="Q142" i="55"/>
  <c r="Q140" i="55"/>
  <c r="Q139" i="55"/>
  <c r="Q138" i="55"/>
  <c r="Q137" i="55"/>
  <c r="Q135" i="55"/>
  <c r="Q134" i="55"/>
  <c r="Q127" i="55"/>
  <c r="Q126" i="55"/>
  <c r="Q125" i="55"/>
  <c r="Q124" i="55"/>
  <c r="Q123" i="55"/>
  <c r="Q122" i="55"/>
  <c r="Q121" i="55"/>
  <c r="Q120" i="55"/>
  <c r="Q119" i="55"/>
  <c r="Q118" i="55"/>
  <c r="Q117" i="55"/>
  <c r="Q116" i="55"/>
  <c r="Q110" i="55"/>
  <c r="Q109" i="55"/>
  <c r="Q106" i="55"/>
  <c r="Q105" i="55"/>
  <c r="Q104" i="55"/>
  <c r="Q103" i="55"/>
  <c r="Q102" i="55"/>
  <c r="Q101" i="55"/>
  <c r="Q100" i="55"/>
  <c r="Q99" i="55"/>
  <c r="Q96" i="55"/>
  <c r="Q95" i="55"/>
  <c r="Q94" i="55"/>
  <c r="Q93" i="55"/>
  <c r="Q92" i="55"/>
  <c r="Q91" i="55"/>
  <c r="Q90" i="55"/>
  <c r="Q86" i="55"/>
  <c r="Q85" i="55"/>
  <c r="Q77" i="55"/>
  <c r="Q76" i="55"/>
  <c r="Q75" i="55"/>
  <c r="Q74" i="55"/>
  <c r="Q73" i="55"/>
  <c r="Q72" i="55"/>
  <c r="Q71" i="55"/>
  <c r="Q70" i="55"/>
  <c r="Q67" i="55"/>
  <c r="Q66" i="55"/>
  <c r="Q65" i="55"/>
  <c r="Q64" i="55"/>
  <c r="Q63" i="55"/>
  <c r="Q62" i="55"/>
  <c r="Q61" i="55"/>
  <c r="Q60" i="55"/>
  <c r="Q59" i="55"/>
  <c r="Q58" i="55"/>
  <c r="Q57" i="55"/>
  <c r="Q56" i="55"/>
  <c r="Q55" i="55"/>
  <c r="Q54" i="55"/>
  <c r="Q53" i="55"/>
  <c r="Q52" i="55"/>
  <c r="Q51" i="55"/>
  <c r="Q50" i="55"/>
  <c r="Q49" i="55"/>
  <c r="Q48" i="55"/>
  <c r="Q47" i="55"/>
  <c r="Q46" i="55"/>
  <c r="Q45" i="55"/>
  <c r="Q44" i="55"/>
  <c r="Q43" i="55"/>
  <c r="Q42" i="55"/>
  <c r="Q41" i="55"/>
  <c r="Q40" i="55"/>
  <c r="Q39" i="55"/>
  <c r="Q38" i="55"/>
  <c r="Q37" i="55"/>
  <c r="Q36" i="55"/>
  <c r="Q35" i="55"/>
  <c r="Q34" i="55"/>
  <c r="Q33" i="55"/>
  <c r="Q32" i="55"/>
  <c r="Q31" i="55"/>
  <c r="Q30" i="55"/>
  <c r="Q29" i="55"/>
  <c r="Q27" i="55"/>
  <c r="Q26" i="55"/>
  <c r="Q25" i="55"/>
  <c r="Q24" i="55"/>
  <c r="Q23" i="55"/>
  <c r="Q22" i="55"/>
  <c r="Q21" i="55"/>
  <c r="Q20" i="55"/>
  <c r="Q19" i="55"/>
  <c r="Q15" i="55"/>
  <c r="Q11" i="55"/>
  <c r="Q10" i="55"/>
  <c r="Q9" i="55"/>
  <c r="A5" i="55"/>
  <c r="A1" i="55"/>
  <c r="Q193" i="55" l="1"/>
  <c r="J268" i="53" l="1"/>
  <c r="L26" i="49" l="1"/>
  <c r="C10" i="2" l="1"/>
  <c r="D11" i="2"/>
  <c r="D12" i="2"/>
  <c r="J166" i="53"/>
  <c r="I164" i="53"/>
  <c r="H164" i="53"/>
  <c r="G164" i="53"/>
  <c r="I43" i="53"/>
  <c r="J165" i="53"/>
  <c r="H325" i="53"/>
  <c r="H324" i="53" s="1"/>
  <c r="H323" i="53" s="1"/>
  <c r="I325" i="53"/>
  <c r="G325" i="53"/>
  <c r="G324" i="53" s="1"/>
  <c r="G323" i="53" s="1"/>
  <c r="I324" i="53"/>
  <c r="I323" i="53" s="1"/>
  <c r="H321" i="53"/>
  <c r="I321" i="53"/>
  <c r="G321" i="53"/>
  <c r="H319" i="53"/>
  <c r="I319" i="53"/>
  <c r="G319" i="53"/>
  <c r="H317" i="53"/>
  <c r="I317" i="53"/>
  <c r="I313" i="53" s="1"/>
  <c r="G317" i="53"/>
  <c r="H314" i="53"/>
  <c r="I314" i="53"/>
  <c r="G314" i="53"/>
  <c r="H311" i="53"/>
  <c r="H310" i="53" s="1"/>
  <c r="I311" i="53"/>
  <c r="G311" i="53"/>
  <c r="G310" i="53" s="1"/>
  <c r="I310" i="53"/>
  <c r="H308" i="53"/>
  <c r="I308" i="53"/>
  <c r="G308" i="53"/>
  <c r="H306" i="53"/>
  <c r="I306" i="53"/>
  <c r="G306" i="53"/>
  <c r="H304" i="53"/>
  <c r="I304" i="53"/>
  <c r="G304" i="53"/>
  <c r="H302" i="53"/>
  <c r="I302" i="53"/>
  <c r="G302" i="53"/>
  <c r="H299" i="53"/>
  <c r="I299" i="53"/>
  <c r="G299" i="53"/>
  <c r="H297" i="53"/>
  <c r="I297" i="53"/>
  <c r="G297" i="53"/>
  <c r="H295" i="53"/>
  <c r="I295" i="53"/>
  <c r="G295" i="53"/>
  <c r="H292" i="53"/>
  <c r="I292" i="53"/>
  <c r="G292" i="53"/>
  <c r="H290" i="53"/>
  <c r="I290" i="53"/>
  <c r="G290" i="53"/>
  <c r="G289" i="53"/>
  <c r="H287" i="53"/>
  <c r="I287" i="53"/>
  <c r="G287" i="53"/>
  <c r="H285" i="53"/>
  <c r="I285" i="53"/>
  <c r="G285" i="53"/>
  <c r="H283" i="53"/>
  <c r="I283" i="53"/>
  <c r="G283" i="53"/>
  <c r="H280" i="53"/>
  <c r="I280" i="53"/>
  <c r="G280" i="53"/>
  <c r="H278" i="53"/>
  <c r="I278" i="53"/>
  <c r="G278" i="53"/>
  <c r="H276" i="53"/>
  <c r="I276" i="53"/>
  <c r="G276" i="53"/>
  <c r="H274" i="53"/>
  <c r="I274" i="53"/>
  <c r="G274" i="53"/>
  <c r="H272" i="53"/>
  <c r="I272" i="53"/>
  <c r="G272" i="53"/>
  <c r="H268" i="53"/>
  <c r="I268" i="53"/>
  <c r="G268" i="53"/>
  <c r="H266" i="53"/>
  <c r="H265" i="53" s="1"/>
  <c r="I266" i="53"/>
  <c r="G266" i="53"/>
  <c r="G265" i="53"/>
  <c r="H263" i="53"/>
  <c r="H262" i="53" s="1"/>
  <c r="I263" i="53"/>
  <c r="G263" i="53"/>
  <c r="G262" i="53" s="1"/>
  <c r="I262" i="53"/>
  <c r="H260" i="53"/>
  <c r="I260" i="53"/>
  <c r="G260" i="53"/>
  <c r="H258" i="53"/>
  <c r="I258" i="53"/>
  <c r="G258" i="53"/>
  <c r="G255" i="53"/>
  <c r="H255" i="53"/>
  <c r="I255" i="53"/>
  <c r="H252" i="53"/>
  <c r="I252" i="53"/>
  <c r="G252" i="53"/>
  <c r="H250" i="53"/>
  <c r="I250" i="53"/>
  <c r="G250" i="53"/>
  <c r="H248" i="53"/>
  <c r="I248" i="53"/>
  <c r="G248" i="53"/>
  <c r="H246" i="53"/>
  <c r="I246" i="53"/>
  <c r="G246" i="53"/>
  <c r="H244" i="53"/>
  <c r="I244" i="53"/>
  <c r="G244" i="53"/>
  <c r="I241" i="53"/>
  <c r="H241" i="53"/>
  <c r="G241" i="53"/>
  <c r="G238" i="53"/>
  <c r="H238" i="53"/>
  <c r="I238" i="53"/>
  <c r="H232" i="53"/>
  <c r="I232" i="53"/>
  <c r="G232" i="53"/>
  <c r="H225" i="53"/>
  <c r="I225" i="53"/>
  <c r="G225" i="53"/>
  <c r="H222" i="53"/>
  <c r="I222" i="53"/>
  <c r="G222" i="53"/>
  <c r="H218" i="53"/>
  <c r="I218" i="53"/>
  <c r="G218" i="53"/>
  <c r="H214" i="53"/>
  <c r="I214" i="53"/>
  <c r="G214" i="53"/>
  <c r="H210" i="53"/>
  <c r="I210" i="53"/>
  <c r="G210" i="53"/>
  <c r="H207" i="53"/>
  <c r="I207" i="53"/>
  <c r="G207" i="53"/>
  <c r="H205" i="53"/>
  <c r="I205" i="53"/>
  <c r="G205" i="53"/>
  <c r="H203" i="53"/>
  <c r="I203" i="53"/>
  <c r="G203" i="53"/>
  <c r="H201" i="53"/>
  <c r="I201" i="53"/>
  <c r="G201" i="53"/>
  <c r="H198" i="53"/>
  <c r="H197" i="53" s="1"/>
  <c r="I198" i="53"/>
  <c r="G198" i="53"/>
  <c r="G197" i="53" s="1"/>
  <c r="I197" i="53"/>
  <c r="H195" i="53"/>
  <c r="I195" i="53"/>
  <c r="G195" i="53"/>
  <c r="H193" i="53"/>
  <c r="I193" i="53"/>
  <c r="G193" i="53"/>
  <c r="H191" i="53"/>
  <c r="H188" i="53" s="1"/>
  <c r="I191" i="53"/>
  <c r="G191" i="53"/>
  <c r="H189" i="53"/>
  <c r="I189" i="53"/>
  <c r="G189" i="53"/>
  <c r="H186" i="53"/>
  <c r="I186" i="53"/>
  <c r="G186" i="53"/>
  <c r="H184" i="53"/>
  <c r="I184" i="53"/>
  <c r="G184" i="53"/>
  <c r="G182" i="53"/>
  <c r="I182" i="53"/>
  <c r="H182" i="53"/>
  <c r="H180" i="53"/>
  <c r="I180" i="53"/>
  <c r="G180" i="53"/>
  <c r="H177" i="53"/>
  <c r="I177" i="53"/>
  <c r="G177" i="53"/>
  <c r="H174" i="53"/>
  <c r="I174" i="53"/>
  <c r="G174" i="53"/>
  <c r="H172" i="53"/>
  <c r="I172" i="53"/>
  <c r="G172" i="53"/>
  <c r="H167" i="53"/>
  <c r="I167" i="53"/>
  <c r="G167" i="53"/>
  <c r="H157" i="53"/>
  <c r="I157" i="53"/>
  <c r="G157" i="53"/>
  <c r="H154" i="53"/>
  <c r="I154" i="53"/>
  <c r="G154" i="53"/>
  <c r="H150" i="53"/>
  <c r="I150" i="53"/>
  <c r="G150" i="53"/>
  <c r="H148" i="53"/>
  <c r="I148" i="53"/>
  <c r="G148" i="53"/>
  <c r="H146" i="53"/>
  <c r="I146" i="53"/>
  <c r="G146" i="53"/>
  <c r="H141" i="53"/>
  <c r="I141" i="53"/>
  <c r="G141" i="53"/>
  <c r="H131" i="53"/>
  <c r="I131" i="53"/>
  <c r="G131" i="53"/>
  <c r="H126" i="53"/>
  <c r="I126" i="53"/>
  <c r="I125" i="53" s="1"/>
  <c r="G126" i="53"/>
  <c r="H123" i="53"/>
  <c r="I123" i="53"/>
  <c r="G123" i="53"/>
  <c r="H121" i="53"/>
  <c r="I121" i="53"/>
  <c r="G121" i="53"/>
  <c r="H119" i="53"/>
  <c r="I119" i="53"/>
  <c r="G119" i="53"/>
  <c r="H117" i="53"/>
  <c r="I117" i="53"/>
  <c r="G117" i="53"/>
  <c r="J115" i="53"/>
  <c r="J114" i="53" s="1"/>
  <c r="H114" i="53"/>
  <c r="I114" i="53"/>
  <c r="G114" i="53"/>
  <c r="H112" i="53"/>
  <c r="I112" i="53"/>
  <c r="G112" i="53"/>
  <c r="H110" i="53"/>
  <c r="I110" i="53"/>
  <c r="G110" i="53"/>
  <c r="H104" i="53"/>
  <c r="I104" i="53"/>
  <c r="G104" i="53"/>
  <c r="G102" i="53"/>
  <c r="H100" i="53"/>
  <c r="I100" i="53"/>
  <c r="G100" i="53"/>
  <c r="H97" i="53"/>
  <c r="I97" i="53"/>
  <c r="G97" i="53"/>
  <c r="G95" i="53"/>
  <c r="H95" i="53"/>
  <c r="I95" i="53"/>
  <c r="G93" i="53"/>
  <c r="H93" i="53"/>
  <c r="I93" i="53"/>
  <c r="H90" i="53"/>
  <c r="I90" i="53"/>
  <c r="G90" i="53"/>
  <c r="H88" i="53"/>
  <c r="I88" i="53"/>
  <c r="G88" i="53"/>
  <c r="G87" i="53" s="1"/>
  <c r="H85" i="53"/>
  <c r="I85" i="53"/>
  <c r="G85" i="53"/>
  <c r="H83" i="53"/>
  <c r="H82" i="53" s="1"/>
  <c r="I83" i="53"/>
  <c r="G83" i="53"/>
  <c r="I82" i="53"/>
  <c r="H80" i="53"/>
  <c r="I80" i="53"/>
  <c r="G80" i="53"/>
  <c r="H78" i="53"/>
  <c r="I78" i="53"/>
  <c r="G78" i="53"/>
  <c r="G75" i="53"/>
  <c r="H75" i="53"/>
  <c r="I75" i="53"/>
  <c r="H73" i="53"/>
  <c r="I73" i="53"/>
  <c r="H71" i="53"/>
  <c r="I71" i="53"/>
  <c r="H69" i="53"/>
  <c r="I69" i="53"/>
  <c r="G69" i="53"/>
  <c r="H65" i="53"/>
  <c r="I65" i="53"/>
  <c r="G65" i="53"/>
  <c r="H63" i="53"/>
  <c r="H58" i="53" s="1"/>
  <c r="I63" i="53"/>
  <c r="G63" i="53"/>
  <c r="H61" i="53"/>
  <c r="I61" i="53"/>
  <c r="I58" i="53" s="1"/>
  <c r="G61" i="53"/>
  <c r="H59" i="53"/>
  <c r="I59" i="53"/>
  <c r="G59" i="53"/>
  <c r="H55" i="53"/>
  <c r="H54" i="53" s="1"/>
  <c r="I55" i="53"/>
  <c r="G55" i="53"/>
  <c r="G54" i="53" s="1"/>
  <c r="I54" i="53"/>
  <c r="H45" i="53"/>
  <c r="I45" i="53"/>
  <c r="G45" i="53"/>
  <c r="G42" i="53" s="1"/>
  <c r="H43" i="53"/>
  <c r="G43" i="53"/>
  <c r="H37" i="53"/>
  <c r="I37" i="53"/>
  <c r="G37" i="53"/>
  <c r="H35" i="53"/>
  <c r="I35" i="53"/>
  <c r="G35" i="53"/>
  <c r="H33" i="53"/>
  <c r="I33" i="53"/>
  <c r="G33" i="53"/>
  <c r="H26" i="53"/>
  <c r="I26" i="53"/>
  <c r="G26" i="53"/>
  <c r="H21" i="53"/>
  <c r="I21" i="53"/>
  <c r="G21" i="53"/>
  <c r="G327" i="49"/>
  <c r="G326" i="49" s="1"/>
  <c r="G325" i="49" s="1"/>
  <c r="H327" i="49"/>
  <c r="H326" i="49" s="1"/>
  <c r="H325" i="49" s="1"/>
  <c r="I327" i="49"/>
  <c r="I326" i="49" s="1"/>
  <c r="I325" i="49" s="1"/>
  <c r="J327" i="49"/>
  <c r="J326" i="49" s="1"/>
  <c r="J325" i="49" s="1"/>
  <c r="K327" i="49"/>
  <c r="K326" i="49" s="1"/>
  <c r="K325" i="49" s="1"/>
  <c r="L327" i="49"/>
  <c r="L326" i="49" s="1"/>
  <c r="L325" i="49" s="1"/>
  <c r="M327" i="49"/>
  <c r="M326" i="49" s="1"/>
  <c r="M325" i="49" s="1"/>
  <c r="H323" i="49"/>
  <c r="I323" i="49"/>
  <c r="J323" i="49"/>
  <c r="K323" i="49"/>
  <c r="L323" i="49"/>
  <c r="M323" i="49"/>
  <c r="G323" i="49"/>
  <c r="H321" i="49"/>
  <c r="I321" i="49"/>
  <c r="J321" i="49"/>
  <c r="K321" i="49"/>
  <c r="L321" i="49"/>
  <c r="M321" i="49"/>
  <c r="G321" i="49"/>
  <c r="H319" i="49"/>
  <c r="I319" i="49"/>
  <c r="J319" i="49"/>
  <c r="K319" i="49"/>
  <c r="L319" i="49"/>
  <c r="M319" i="49"/>
  <c r="G319" i="49"/>
  <c r="H316" i="49"/>
  <c r="I316" i="49"/>
  <c r="J316" i="49"/>
  <c r="K316" i="49"/>
  <c r="L316" i="49"/>
  <c r="M316" i="49"/>
  <c r="G316" i="49"/>
  <c r="H313" i="49"/>
  <c r="H312" i="49" s="1"/>
  <c r="I313" i="49"/>
  <c r="I312" i="49" s="1"/>
  <c r="J313" i="49"/>
  <c r="J312" i="49" s="1"/>
  <c r="K313" i="49"/>
  <c r="K312" i="49" s="1"/>
  <c r="L313" i="49"/>
  <c r="L312" i="49" s="1"/>
  <c r="M313" i="49"/>
  <c r="M312" i="49" s="1"/>
  <c r="G313" i="49"/>
  <c r="G312" i="49" s="1"/>
  <c r="H310" i="49"/>
  <c r="I310" i="49"/>
  <c r="J310" i="49"/>
  <c r="K310" i="49"/>
  <c r="L310" i="49"/>
  <c r="M310" i="49"/>
  <c r="H308" i="49"/>
  <c r="I308" i="49"/>
  <c r="J308" i="49"/>
  <c r="K308" i="49"/>
  <c r="L308" i="49"/>
  <c r="M308" i="49"/>
  <c r="G308" i="49"/>
  <c r="H306" i="49"/>
  <c r="I306" i="49"/>
  <c r="J306" i="49"/>
  <c r="K306" i="49"/>
  <c r="L306" i="49"/>
  <c r="M306" i="49"/>
  <c r="G306" i="49"/>
  <c r="H304" i="49"/>
  <c r="I304" i="49"/>
  <c r="J304" i="49"/>
  <c r="K304" i="49"/>
  <c r="L304" i="49"/>
  <c r="M304" i="49"/>
  <c r="G304" i="49"/>
  <c r="H301" i="49"/>
  <c r="I301" i="49"/>
  <c r="J301" i="49"/>
  <c r="K301" i="49"/>
  <c r="L301" i="49"/>
  <c r="M301" i="49"/>
  <c r="G301" i="49"/>
  <c r="H299" i="49"/>
  <c r="I299" i="49"/>
  <c r="J299" i="49"/>
  <c r="K299" i="49"/>
  <c r="L299" i="49"/>
  <c r="M299" i="49"/>
  <c r="G299" i="49"/>
  <c r="H297" i="49"/>
  <c r="I297" i="49"/>
  <c r="J297" i="49"/>
  <c r="K297" i="49"/>
  <c r="L297" i="49"/>
  <c r="M297" i="49"/>
  <c r="G297" i="49"/>
  <c r="H294" i="49"/>
  <c r="I294" i="49"/>
  <c r="J294" i="49"/>
  <c r="K294" i="49"/>
  <c r="L294" i="49"/>
  <c r="M294" i="49"/>
  <c r="G294" i="49"/>
  <c r="H292" i="49"/>
  <c r="I292" i="49"/>
  <c r="J292" i="49"/>
  <c r="K292" i="49"/>
  <c r="L292" i="49"/>
  <c r="M292" i="49"/>
  <c r="G292" i="49"/>
  <c r="H289" i="49"/>
  <c r="I289" i="49"/>
  <c r="J289" i="49"/>
  <c r="K289" i="49"/>
  <c r="L289" i="49"/>
  <c r="M289" i="49"/>
  <c r="G289" i="49"/>
  <c r="H287" i="49"/>
  <c r="I287" i="49"/>
  <c r="J287" i="49"/>
  <c r="K287" i="49"/>
  <c r="L287" i="49"/>
  <c r="M287" i="49"/>
  <c r="G287" i="49"/>
  <c r="H285" i="49"/>
  <c r="I285" i="49"/>
  <c r="J285" i="49"/>
  <c r="K285" i="49"/>
  <c r="L285" i="49"/>
  <c r="M285" i="49"/>
  <c r="G285" i="49"/>
  <c r="H282" i="49"/>
  <c r="I282" i="49"/>
  <c r="J282" i="49"/>
  <c r="K282" i="49"/>
  <c r="L282" i="49"/>
  <c r="M282" i="49"/>
  <c r="G282" i="49"/>
  <c r="H280" i="49"/>
  <c r="I280" i="49"/>
  <c r="J280" i="49"/>
  <c r="K280" i="49"/>
  <c r="L280" i="49"/>
  <c r="M280" i="49"/>
  <c r="G280" i="49"/>
  <c r="H278" i="49"/>
  <c r="I278" i="49"/>
  <c r="J278" i="49"/>
  <c r="K278" i="49"/>
  <c r="L278" i="49"/>
  <c r="M278" i="49"/>
  <c r="G278" i="49"/>
  <c r="H276" i="49"/>
  <c r="I276" i="49"/>
  <c r="J276" i="49"/>
  <c r="K276" i="49"/>
  <c r="L276" i="49"/>
  <c r="M276" i="49"/>
  <c r="G276" i="49"/>
  <c r="H274" i="49"/>
  <c r="I274" i="49"/>
  <c r="J274" i="49"/>
  <c r="K274" i="49"/>
  <c r="L274" i="49"/>
  <c r="M274" i="49"/>
  <c r="G274" i="49"/>
  <c r="H270" i="49"/>
  <c r="I270" i="49"/>
  <c r="J270" i="49"/>
  <c r="K270" i="49"/>
  <c r="L270" i="49"/>
  <c r="M270" i="49"/>
  <c r="G270" i="49"/>
  <c r="G268" i="49"/>
  <c r="H268" i="49"/>
  <c r="I268" i="49"/>
  <c r="J268" i="49"/>
  <c r="K268" i="49"/>
  <c r="L268" i="49"/>
  <c r="M268" i="49"/>
  <c r="H265" i="49"/>
  <c r="H264" i="49" s="1"/>
  <c r="I265" i="49"/>
  <c r="I264" i="49" s="1"/>
  <c r="J265" i="49"/>
  <c r="J264" i="49" s="1"/>
  <c r="K265" i="49"/>
  <c r="K264" i="49" s="1"/>
  <c r="L265" i="49"/>
  <c r="L264" i="49" s="1"/>
  <c r="M265" i="49"/>
  <c r="M264" i="49" s="1"/>
  <c r="G265" i="49"/>
  <c r="G264" i="49" s="1"/>
  <c r="H262" i="49"/>
  <c r="I262" i="49"/>
  <c r="J262" i="49"/>
  <c r="K262" i="49"/>
  <c r="L262" i="49"/>
  <c r="M262" i="49"/>
  <c r="G262" i="49"/>
  <c r="H260" i="49"/>
  <c r="I260" i="49"/>
  <c r="J260" i="49"/>
  <c r="K260" i="49"/>
  <c r="L260" i="49"/>
  <c r="M260" i="49"/>
  <c r="G260" i="49"/>
  <c r="H257" i="49"/>
  <c r="I257" i="49"/>
  <c r="J257" i="49"/>
  <c r="K257" i="49"/>
  <c r="L257" i="49"/>
  <c r="M257" i="49"/>
  <c r="G257" i="49"/>
  <c r="H253" i="49"/>
  <c r="I253" i="49"/>
  <c r="J253" i="49"/>
  <c r="K253" i="49"/>
  <c r="L253" i="49"/>
  <c r="M253" i="49"/>
  <c r="G253" i="49"/>
  <c r="H251" i="49"/>
  <c r="I251" i="49"/>
  <c r="J251" i="49"/>
  <c r="K251" i="49"/>
  <c r="L251" i="49"/>
  <c r="M251" i="49"/>
  <c r="G251" i="49"/>
  <c r="H249" i="49"/>
  <c r="I249" i="49"/>
  <c r="J249" i="49"/>
  <c r="K249" i="49"/>
  <c r="L249" i="49"/>
  <c r="M249" i="49"/>
  <c r="G249" i="49"/>
  <c r="H247" i="49"/>
  <c r="I247" i="49"/>
  <c r="J247" i="49"/>
  <c r="K247" i="49"/>
  <c r="L247" i="49"/>
  <c r="M247" i="49"/>
  <c r="H245" i="49"/>
  <c r="I245" i="49"/>
  <c r="J245" i="49"/>
  <c r="K245" i="49"/>
  <c r="L245" i="49"/>
  <c r="M245" i="49"/>
  <c r="G245" i="49"/>
  <c r="H242" i="49"/>
  <c r="I242" i="49"/>
  <c r="J242" i="49"/>
  <c r="K242" i="49"/>
  <c r="L242" i="49"/>
  <c r="M242" i="49"/>
  <c r="G242" i="49"/>
  <c r="H239" i="49"/>
  <c r="I239" i="49"/>
  <c r="J239" i="49"/>
  <c r="K239" i="49"/>
  <c r="L239" i="49"/>
  <c r="M239" i="49"/>
  <c r="G239" i="49"/>
  <c r="H233" i="49"/>
  <c r="I233" i="49"/>
  <c r="J233" i="49"/>
  <c r="K233" i="49"/>
  <c r="L233" i="49"/>
  <c r="M233" i="49"/>
  <c r="G233" i="49"/>
  <c r="H226" i="49"/>
  <c r="I226" i="49"/>
  <c r="J226" i="49"/>
  <c r="K226" i="49"/>
  <c r="L226" i="49"/>
  <c r="M226" i="49"/>
  <c r="G226" i="49"/>
  <c r="H223" i="49"/>
  <c r="I223" i="49"/>
  <c r="J223" i="49"/>
  <c r="K223" i="49"/>
  <c r="L223" i="49"/>
  <c r="M223" i="49"/>
  <c r="G223" i="49"/>
  <c r="H219" i="49"/>
  <c r="I219" i="49"/>
  <c r="J219" i="49"/>
  <c r="K219" i="49"/>
  <c r="L219" i="49"/>
  <c r="M219" i="49"/>
  <c r="G219" i="49"/>
  <c r="H215" i="49"/>
  <c r="I215" i="49"/>
  <c r="J215" i="49"/>
  <c r="K215" i="49"/>
  <c r="L215" i="49"/>
  <c r="M215" i="49"/>
  <c r="G215" i="49"/>
  <c r="H211" i="49"/>
  <c r="I211" i="49"/>
  <c r="J211" i="49"/>
  <c r="K211" i="49"/>
  <c r="L211" i="49"/>
  <c r="M211" i="49"/>
  <c r="G211" i="49"/>
  <c r="H208" i="49"/>
  <c r="I208" i="49"/>
  <c r="J208" i="49"/>
  <c r="K208" i="49"/>
  <c r="L208" i="49"/>
  <c r="M208" i="49"/>
  <c r="G208" i="49"/>
  <c r="H206" i="49"/>
  <c r="I206" i="49"/>
  <c r="J206" i="49"/>
  <c r="K206" i="49"/>
  <c r="L206" i="49"/>
  <c r="M206" i="49"/>
  <c r="G206" i="49"/>
  <c r="H204" i="49"/>
  <c r="I204" i="49"/>
  <c r="J204" i="49"/>
  <c r="K204" i="49"/>
  <c r="L204" i="49"/>
  <c r="M204" i="49"/>
  <c r="G204" i="49"/>
  <c r="H202" i="49"/>
  <c r="I202" i="49"/>
  <c r="J202" i="49"/>
  <c r="K202" i="49"/>
  <c r="L202" i="49"/>
  <c r="M202" i="49"/>
  <c r="G202" i="49"/>
  <c r="H199" i="49"/>
  <c r="H198" i="49" s="1"/>
  <c r="I199" i="49"/>
  <c r="I198" i="49" s="1"/>
  <c r="J199" i="49"/>
  <c r="J198" i="49" s="1"/>
  <c r="K199" i="49"/>
  <c r="K198" i="49" s="1"/>
  <c r="L199" i="49"/>
  <c r="L198" i="49" s="1"/>
  <c r="M199" i="49"/>
  <c r="M198" i="49" s="1"/>
  <c r="G199" i="49"/>
  <c r="G198" i="49" s="1"/>
  <c r="H196" i="49"/>
  <c r="I196" i="49"/>
  <c r="J196" i="49"/>
  <c r="K196" i="49"/>
  <c r="L196" i="49"/>
  <c r="M196" i="49"/>
  <c r="G196" i="49"/>
  <c r="H194" i="49"/>
  <c r="I194" i="49"/>
  <c r="J194" i="49"/>
  <c r="K194" i="49"/>
  <c r="L194" i="49"/>
  <c r="M194" i="49"/>
  <c r="G194" i="49"/>
  <c r="H192" i="49"/>
  <c r="I192" i="49"/>
  <c r="J192" i="49"/>
  <c r="K192" i="49"/>
  <c r="L192" i="49"/>
  <c r="M192" i="49"/>
  <c r="G192" i="49"/>
  <c r="G190" i="49"/>
  <c r="H190" i="49"/>
  <c r="I190" i="49"/>
  <c r="J190" i="49"/>
  <c r="K190" i="49"/>
  <c r="L190" i="49"/>
  <c r="M190" i="49"/>
  <c r="H187" i="49"/>
  <c r="I187" i="49"/>
  <c r="J187" i="49"/>
  <c r="K187" i="49"/>
  <c r="L187" i="49"/>
  <c r="M187" i="49"/>
  <c r="G187" i="49"/>
  <c r="H185" i="49"/>
  <c r="I185" i="49"/>
  <c r="J185" i="49"/>
  <c r="K185" i="49"/>
  <c r="L185" i="49"/>
  <c r="M185" i="49"/>
  <c r="G185" i="49"/>
  <c r="H183" i="49"/>
  <c r="I183" i="49"/>
  <c r="J183" i="49"/>
  <c r="K183" i="49"/>
  <c r="L183" i="49"/>
  <c r="M183" i="49"/>
  <c r="G183" i="49"/>
  <c r="G181" i="49"/>
  <c r="H181" i="49"/>
  <c r="I181" i="49"/>
  <c r="J181" i="49"/>
  <c r="K181" i="49"/>
  <c r="L181" i="49"/>
  <c r="M181" i="49"/>
  <c r="H178" i="49"/>
  <c r="I178" i="49"/>
  <c r="J178" i="49"/>
  <c r="K178" i="49"/>
  <c r="L178" i="49"/>
  <c r="M178" i="49"/>
  <c r="G178" i="49"/>
  <c r="H175" i="49"/>
  <c r="I175" i="49"/>
  <c r="J175" i="49"/>
  <c r="K175" i="49"/>
  <c r="L175" i="49"/>
  <c r="M175" i="49"/>
  <c r="G175" i="49"/>
  <c r="H173" i="49"/>
  <c r="I173" i="49"/>
  <c r="J173" i="49"/>
  <c r="K173" i="49"/>
  <c r="L173" i="49"/>
  <c r="M173" i="49"/>
  <c r="G173" i="49"/>
  <c r="H168" i="49"/>
  <c r="I168" i="49"/>
  <c r="J168" i="49"/>
  <c r="K168" i="49"/>
  <c r="L168" i="49"/>
  <c r="M168" i="49"/>
  <c r="G168" i="49"/>
  <c r="H164" i="49"/>
  <c r="I164" i="49"/>
  <c r="J164" i="49"/>
  <c r="K164" i="49"/>
  <c r="L164" i="49"/>
  <c r="M164" i="49"/>
  <c r="G164" i="49"/>
  <c r="H157" i="49"/>
  <c r="I157" i="49"/>
  <c r="J157" i="49"/>
  <c r="K157" i="49"/>
  <c r="L157" i="49"/>
  <c r="M157" i="49"/>
  <c r="G157" i="49"/>
  <c r="H154" i="49"/>
  <c r="I154" i="49"/>
  <c r="J154" i="49"/>
  <c r="K154" i="49"/>
  <c r="L154" i="49"/>
  <c r="M154" i="49"/>
  <c r="G154" i="49"/>
  <c r="H150" i="49"/>
  <c r="I150" i="49"/>
  <c r="J150" i="49"/>
  <c r="K150" i="49"/>
  <c r="L150" i="49"/>
  <c r="M150" i="49"/>
  <c r="G150" i="49"/>
  <c r="H148" i="49"/>
  <c r="I148" i="49"/>
  <c r="J148" i="49"/>
  <c r="K148" i="49"/>
  <c r="L148" i="49"/>
  <c r="M148" i="49"/>
  <c r="G148" i="49"/>
  <c r="H146" i="49"/>
  <c r="I146" i="49"/>
  <c r="J146" i="49"/>
  <c r="K146" i="49"/>
  <c r="L146" i="49"/>
  <c r="M146" i="49"/>
  <c r="G146" i="49"/>
  <c r="H144" i="49"/>
  <c r="I144" i="49"/>
  <c r="J144" i="49"/>
  <c r="K144" i="49"/>
  <c r="L144" i="49"/>
  <c r="M144" i="49"/>
  <c r="G144" i="49"/>
  <c r="H141" i="49"/>
  <c r="I141" i="49"/>
  <c r="J141" i="49"/>
  <c r="K141" i="49"/>
  <c r="L141" i="49"/>
  <c r="M141" i="49"/>
  <c r="G141" i="49"/>
  <c r="H131" i="49"/>
  <c r="I131" i="49"/>
  <c r="J131" i="49"/>
  <c r="K131" i="49"/>
  <c r="L131" i="49"/>
  <c r="M131" i="49"/>
  <c r="G131" i="49"/>
  <c r="G126" i="49"/>
  <c r="H126" i="49"/>
  <c r="I126" i="49"/>
  <c r="J126" i="49"/>
  <c r="K126" i="49"/>
  <c r="L126" i="49"/>
  <c r="M126" i="49"/>
  <c r="G123" i="49"/>
  <c r="H121" i="49"/>
  <c r="I121" i="49"/>
  <c r="J121" i="49"/>
  <c r="K121" i="49"/>
  <c r="L121" i="49"/>
  <c r="M121" i="49"/>
  <c r="G121" i="49"/>
  <c r="H119" i="49"/>
  <c r="I119" i="49"/>
  <c r="J119" i="49"/>
  <c r="K119" i="49"/>
  <c r="L119" i="49"/>
  <c r="M119" i="49"/>
  <c r="G119" i="49"/>
  <c r="H117" i="49"/>
  <c r="I117" i="49"/>
  <c r="J117" i="49"/>
  <c r="K117" i="49"/>
  <c r="L117" i="49"/>
  <c r="M117" i="49"/>
  <c r="G117" i="49"/>
  <c r="H114" i="49"/>
  <c r="I114" i="49"/>
  <c r="J114" i="49"/>
  <c r="K114" i="49"/>
  <c r="L114" i="49"/>
  <c r="M114" i="49"/>
  <c r="G114" i="49"/>
  <c r="H112" i="49"/>
  <c r="I112" i="49"/>
  <c r="J112" i="49"/>
  <c r="K112" i="49"/>
  <c r="L112" i="49"/>
  <c r="M112" i="49"/>
  <c r="G112" i="49"/>
  <c r="H110" i="49"/>
  <c r="I110" i="49"/>
  <c r="J110" i="49"/>
  <c r="K110" i="49"/>
  <c r="L110" i="49"/>
  <c r="M110" i="49"/>
  <c r="G110" i="49"/>
  <c r="H104" i="49"/>
  <c r="I104" i="49"/>
  <c r="J104" i="49"/>
  <c r="K104" i="49"/>
  <c r="L104" i="49"/>
  <c r="M104" i="49"/>
  <c r="G104" i="49"/>
  <c r="H102" i="49"/>
  <c r="I102" i="49"/>
  <c r="J102" i="49"/>
  <c r="K102" i="49"/>
  <c r="L102" i="49"/>
  <c r="M102" i="49"/>
  <c r="G102" i="49"/>
  <c r="H100" i="49"/>
  <c r="I100" i="49"/>
  <c r="J100" i="49"/>
  <c r="K100" i="49"/>
  <c r="L100" i="49"/>
  <c r="M100" i="49"/>
  <c r="G100" i="49"/>
  <c r="H97" i="49"/>
  <c r="I97" i="49"/>
  <c r="J97" i="49"/>
  <c r="K97" i="49"/>
  <c r="L97" i="49"/>
  <c r="M97" i="49"/>
  <c r="H95" i="49"/>
  <c r="I95" i="49"/>
  <c r="J95" i="49"/>
  <c r="K95" i="49"/>
  <c r="L95" i="49"/>
  <c r="M95" i="49"/>
  <c r="H93" i="49"/>
  <c r="I93" i="49"/>
  <c r="J93" i="49"/>
  <c r="K93" i="49"/>
  <c r="L93" i="49"/>
  <c r="M93" i="49"/>
  <c r="G93" i="49"/>
  <c r="H90" i="49"/>
  <c r="I90" i="49"/>
  <c r="J90" i="49"/>
  <c r="K90" i="49"/>
  <c r="L90" i="49"/>
  <c r="M90" i="49"/>
  <c r="G90" i="49"/>
  <c r="H88" i="49"/>
  <c r="I88" i="49"/>
  <c r="J88" i="49"/>
  <c r="K88" i="49"/>
  <c r="L88" i="49"/>
  <c r="M88" i="49"/>
  <c r="G88" i="49"/>
  <c r="H85" i="49"/>
  <c r="I85" i="49"/>
  <c r="J85" i="49"/>
  <c r="K85" i="49"/>
  <c r="L85" i="49"/>
  <c r="M85" i="49"/>
  <c r="G85" i="49"/>
  <c r="H83" i="49"/>
  <c r="I83" i="49"/>
  <c r="J83" i="49"/>
  <c r="K83" i="49"/>
  <c r="L83" i="49"/>
  <c r="M83" i="49"/>
  <c r="G80" i="49"/>
  <c r="G78" i="49"/>
  <c r="G75" i="49"/>
  <c r="H71" i="49"/>
  <c r="I71" i="49"/>
  <c r="J71" i="49"/>
  <c r="K71" i="49"/>
  <c r="L71" i="49"/>
  <c r="M71" i="49"/>
  <c r="G71" i="49"/>
  <c r="H69" i="49"/>
  <c r="I69" i="49"/>
  <c r="J69" i="49"/>
  <c r="K69" i="49"/>
  <c r="L69" i="49"/>
  <c r="M69" i="49"/>
  <c r="G69" i="49"/>
  <c r="H65" i="49"/>
  <c r="I65" i="49"/>
  <c r="J65" i="49"/>
  <c r="K65" i="49"/>
  <c r="L65" i="49"/>
  <c r="M65" i="49"/>
  <c r="H63" i="49"/>
  <c r="I63" i="49"/>
  <c r="J63" i="49"/>
  <c r="K63" i="49"/>
  <c r="L63" i="49"/>
  <c r="M63" i="49"/>
  <c r="H61" i="49"/>
  <c r="I61" i="49"/>
  <c r="J61" i="49"/>
  <c r="K61" i="49"/>
  <c r="L61" i="49"/>
  <c r="M61" i="49"/>
  <c r="H59" i="49"/>
  <c r="I59" i="49"/>
  <c r="J59" i="49"/>
  <c r="K59" i="49"/>
  <c r="L59" i="49"/>
  <c r="M59" i="49"/>
  <c r="G59" i="49"/>
  <c r="K55" i="49"/>
  <c r="K54" i="49" s="1"/>
  <c r="G55" i="49"/>
  <c r="G54" i="49" s="1"/>
  <c r="H55" i="49"/>
  <c r="H54" i="49" s="1"/>
  <c r="I55" i="49"/>
  <c r="I54" i="49" s="1"/>
  <c r="J55" i="49"/>
  <c r="J54" i="49" s="1"/>
  <c r="L55" i="49"/>
  <c r="L54" i="49" s="1"/>
  <c r="M55" i="49"/>
  <c r="M54" i="49" s="1"/>
  <c r="K45" i="49"/>
  <c r="G45" i="49"/>
  <c r="G43" i="49"/>
  <c r="H45" i="49"/>
  <c r="I45" i="49"/>
  <c r="J45" i="49"/>
  <c r="L45" i="49"/>
  <c r="M45" i="49"/>
  <c r="H43" i="49"/>
  <c r="I43" i="49"/>
  <c r="J43" i="49"/>
  <c r="K43" i="49"/>
  <c r="L43" i="49"/>
  <c r="M43" i="49"/>
  <c r="J26" i="49"/>
  <c r="H26" i="49"/>
  <c r="I26" i="49"/>
  <c r="K26" i="49"/>
  <c r="M26" i="49"/>
  <c r="K21" i="49"/>
  <c r="H21" i="49"/>
  <c r="I21" i="49"/>
  <c r="J21" i="49"/>
  <c r="L21" i="49"/>
  <c r="M21" i="49"/>
  <c r="G37" i="49"/>
  <c r="G35" i="49"/>
  <c r="G33" i="49"/>
  <c r="G26" i="49"/>
  <c r="G21" i="49"/>
  <c r="F25" i="52"/>
  <c r="F24" i="52" s="1"/>
  <c r="F23" i="52" s="1"/>
  <c r="I42" i="53" l="1"/>
  <c r="G58" i="53"/>
  <c r="I171" i="53"/>
  <c r="H237" i="53"/>
  <c r="H271" i="53"/>
  <c r="I289" i="53"/>
  <c r="G313" i="53"/>
  <c r="I92" i="53"/>
  <c r="I296" i="49"/>
  <c r="I68" i="53"/>
  <c r="J167" i="53"/>
  <c r="G188" i="53"/>
  <c r="G282" i="53"/>
  <c r="H289" i="53"/>
  <c r="L267" i="49"/>
  <c r="J87" i="49"/>
  <c r="I284" i="49"/>
  <c r="H296" i="49"/>
  <c r="I291" i="49"/>
  <c r="I225" i="49"/>
  <c r="K92" i="49"/>
  <c r="I200" i="53"/>
  <c r="I237" i="53"/>
  <c r="H313" i="53"/>
  <c r="H200" i="53"/>
  <c r="I301" i="53"/>
  <c r="H116" i="53"/>
  <c r="H301" i="53"/>
  <c r="G301" i="53"/>
  <c r="G92" i="53"/>
  <c r="I116" i="53"/>
  <c r="I188" i="53"/>
  <c r="G237" i="53"/>
  <c r="H282" i="53"/>
  <c r="H87" i="53"/>
  <c r="H125" i="53"/>
  <c r="H171" i="53"/>
  <c r="I265" i="53"/>
  <c r="I254" i="53" s="1"/>
  <c r="I271" i="53"/>
  <c r="I282" i="53"/>
  <c r="I87" i="53"/>
  <c r="H294" i="53"/>
  <c r="G82" i="53"/>
  <c r="G254" i="53"/>
  <c r="G200" i="53"/>
  <c r="G209" i="53"/>
  <c r="I294" i="53"/>
  <c r="G99" i="53"/>
  <c r="G116" i="53"/>
  <c r="H254" i="53"/>
  <c r="J164" i="53"/>
  <c r="H68" i="53"/>
  <c r="H179" i="53"/>
  <c r="G179" i="53"/>
  <c r="G224" i="53"/>
  <c r="H92" i="53"/>
  <c r="I179" i="53"/>
  <c r="I209" i="53"/>
  <c r="G20" i="53"/>
  <c r="G19" i="53" s="1"/>
  <c r="G294" i="53"/>
  <c r="G171" i="53"/>
  <c r="H92" i="49"/>
  <c r="L291" i="49"/>
  <c r="I315" i="49"/>
  <c r="I92" i="49"/>
  <c r="J201" i="49"/>
  <c r="H303" i="49"/>
  <c r="J296" i="49"/>
  <c r="I273" i="49"/>
  <c r="K303" i="49"/>
  <c r="L315" i="49"/>
  <c r="L92" i="49"/>
  <c r="I99" i="49"/>
  <c r="H284" i="49"/>
  <c r="J315" i="49"/>
  <c r="J225" i="49"/>
  <c r="I303" i="49"/>
  <c r="J284" i="49"/>
  <c r="I256" i="49"/>
  <c r="J303" i="49"/>
  <c r="G267" i="49"/>
  <c r="G291" i="49"/>
  <c r="K315" i="49"/>
  <c r="I189" i="49"/>
  <c r="J273" i="49"/>
  <c r="H180" i="49"/>
  <c r="H189" i="49"/>
  <c r="K296" i="49"/>
  <c r="K284" i="49"/>
  <c r="J256" i="49"/>
  <c r="M42" i="49"/>
  <c r="L87" i="49"/>
  <c r="J189" i="49"/>
  <c r="L42" i="49"/>
  <c r="J92" i="49"/>
  <c r="I201" i="49"/>
  <c r="K201" i="49"/>
  <c r="H256" i="49"/>
  <c r="K267" i="49"/>
  <c r="J267" i="49"/>
  <c r="H273" i="49"/>
  <c r="K225" i="49"/>
  <c r="I267" i="49"/>
  <c r="K291" i="49"/>
  <c r="J180" i="49"/>
  <c r="J210" i="49"/>
  <c r="H267" i="49"/>
  <c r="J291" i="49"/>
  <c r="H291" i="49"/>
  <c r="K273" i="49"/>
  <c r="I180" i="49"/>
  <c r="J172" i="49"/>
  <c r="L172" i="49"/>
  <c r="K172" i="49"/>
  <c r="I143" i="49"/>
  <c r="I125" i="49"/>
  <c r="H125" i="49"/>
  <c r="J82" i="49"/>
  <c r="G271" i="53"/>
  <c r="H209" i="53"/>
  <c r="G125" i="53"/>
  <c r="H42" i="53"/>
  <c r="I20" i="53"/>
  <c r="I19" i="53" s="1"/>
  <c r="H20" i="53"/>
  <c r="H315" i="49"/>
  <c r="G315" i="49"/>
  <c r="M315" i="49"/>
  <c r="L303" i="49"/>
  <c r="M303" i="49"/>
  <c r="G296" i="49"/>
  <c r="L296" i="49"/>
  <c r="M296" i="49"/>
  <c r="M291" i="49"/>
  <c r="G284" i="49"/>
  <c r="L284" i="49"/>
  <c r="M284" i="49"/>
  <c r="L273" i="49"/>
  <c r="G273" i="49"/>
  <c r="M273" i="49"/>
  <c r="H82" i="49"/>
  <c r="K180" i="49"/>
  <c r="L201" i="49"/>
  <c r="I210" i="49"/>
  <c r="L256" i="49"/>
  <c r="L180" i="49"/>
  <c r="K256" i="49"/>
  <c r="H87" i="49"/>
  <c r="I172" i="49"/>
  <c r="K189" i="49"/>
  <c r="H225" i="49"/>
  <c r="K58" i="49"/>
  <c r="L82" i="49"/>
  <c r="G87" i="49"/>
  <c r="H172" i="49"/>
  <c r="L225" i="49"/>
  <c r="I238" i="49"/>
  <c r="J58" i="49"/>
  <c r="K82" i="49"/>
  <c r="L99" i="49"/>
  <c r="I87" i="49"/>
  <c r="I58" i="49"/>
  <c r="K99" i="49"/>
  <c r="L210" i="49"/>
  <c r="I82" i="49"/>
  <c r="J125" i="49"/>
  <c r="L189" i="49"/>
  <c r="H201" i="49"/>
  <c r="M267" i="49"/>
  <c r="G256" i="49"/>
  <c r="G255" i="49" s="1"/>
  <c r="M256" i="49"/>
  <c r="J238" i="49"/>
  <c r="K238" i="49"/>
  <c r="H238" i="49"/>
  <c r="L238" i="49"/>
  <c r="M238" i="49"/>
  <c r="G225" i="49"/>
  <c r="M225" i="49"/>
  <c r="H210" i="49"/>
  <c r="K210" i="49"/>
  <c r="G210" i="49"/>
  <c r="M210" i="49"/>
  <c r="G201" i="49"/>
  <c r="M201" i="49"/>
  <c r="G189" i="49"/>
  <c r="M189" i="49"/>
  <c r="G180" i="49"/>
  <c r="M180" i="49"/>
  <c r="G172" i="49"/>
  <c r="M172" i="49"/>
  <c r="K143" i="49"/>
  <c r="H143" i="49"/>
  <c r="L143" i="49"/>
  <c r="J143" i="49"/>
  <c r="G143" i="49"/>
  <c r="M143" i="49"/>
  <c r="M125" i="49"/>
  <c r="L125" i="49"/>
  <c r="K125" i="49"/>
  <c r="G125" i="49"/>
  <c r="G116" i="49"/>
  <c r="J99" i="49"/>
  <c r="H99" i="49"/>
  <c r="G99" i="49"/>
  <c r="M99" i="49"/>
  <c r="M92" i="49"/>
  <c r="K87" i="49"/>
  <c r="M87" i="49"/>
  <c r="M82" i="49"/>
  <c r="M58" i="49"/>
  <c r="L58" i="49"/>
  <c r="H58" i="49"/>
  <c r="J42" i="49"/>
  <c r="K42" i="49"/>
  <c r="I42" i="49"/>
  <c r="H42" i="49"/>
  <c r="G42" i="49"/>
  <c r="G20" i="49"/>
  <c r="I270" i="53" l="1"/>
  <c r="G170" i="53"/>
  <c r="H270" i="53"/>
  <c r="J255" i="49"/>
  <c r="L255" i="49"/>
  <c r="J272" i="49"/>
  <c r="G270" i="53"/>
  <c r="H19" i="53"/>
  <c r="K272" i="49"/>
  <c r="I272" i="49"/>
  <c r="I255" i="49"/>
  <c r="H255" i="49"/>
  <c r="J171" i="49"/>
  <c r="L171" i="49"/>
  <c r="K171" i="49"/>
  <c r="K255" i="49"/>
  <c r="H272" i="49"/>
  <c r="I171" i="49"/>
  <c r="L272" i="49"/>
  <c r="M272" i="49"/>
  <c r="M255" i="49"/>
  <c r="H171" i="49"/>
  <c r="M171" i="49"/>
  <c r="F14" i="52" l="1"/>
  <c r="F13" i="52" s="1"/>
  <c r="F20" i="52"/>
  <c r="F19" i="52" s="1"/>
  <c r="D21" i="2"/>
  <c r="E21" i="2" s="1"/>
  <c r="D19" i="2"/>
  <c r="E19" i="2" s="1"/>
  <c r="F19" i="2" s="1"/>
  <c r="D17" i="2"/>
  <c r="D16" i="2"/>
  <c r="E16" i="2" s="1"/>
  <c r="D14" i="2"/>
  <c r="E14" i="2" s="1"/>
  <c r="E11" i="2"/>
  <c r="I11" i="2" l="1"/>
  <c r="G11" i="2"/>
  <c r="F11" i="2"/>
  <c r="H11" i="2"/>
  <c r="F14" i="2"/>
  <c r="I14" i="2"/>
  <c r="H14" i="2"/>
  <c r="G14" i="2"/>
  <c r="I16" i="2"/>
  <c r="G16" i="2"/>
  <c r="F16" i="2"/>
  <c r="H16" i="2"/>
  <c r="I19" i="2"/>
  <c r="H19" i="2"/>
  <c r="G19" i="2"/>
  <c r="I21" i="2"/>
  <c r="H21" i="2"/>
  <c r="F21" i="2"/>
  <c r="G21" i="2"/>
  <c r="F12" i="52"/>
  <c r="D32" i="2"/>
  <c r="D31" i="2"/>
  <c r="D18" i="2"/>
  <c r="D20" i="2"/>
  <c r="E20" i="2" s="1"/>
  <c r="D22" i="2"/>
  <c r="D23" i="2"/>
  <c r="D24" i="2"/>
  <c r="E24" i="2" s="1"/>
  <c r="D25" i="2"/>
  <c r="E25" i="2" s="1"/>
  <c r="D26" i="2"/>
  <c r="D27" i="2"/>
  <c r="D28" i="2"/>
  <c r="E28" i="2" s="1"/>
  <c r="D29" i="2"/>
  <c r="F36" i="2"/>
  <c r="F37" i="2"/>
  <c r="F35" i="2"/>
  <c r="D36" i="2"/>
  <c r="G36" i="2" s="1"/>
  <c r="D37" i="2"/>
  <c r="G37" i="2" s="1"/>
  <c r="D35" i="2"/>
  <c r="G35" i="2" s="1"/>
  <c r="E22" i="2"/>
  <c r="E23" i="2"/>
  <c r="E26" i="2"/>
  <c r="E27" i="2"/>
  <c r="J231" i="53"/>
  <c r="J226" i="53"/>
  <c r="J169" i="53"/>
  <c r="J168" i="53"/>
  <c r="J151" i="53"/>
  <c r="J111" i="53"/>
  <c r="J110" i="53" s="1"/>
  <c r="J64" i="53"/>
  <c r="J63" i="53" s="1"/>
  <c r="J56" i="53"/>
  <c r="J23" i="53"/>
  <c r="J24" i="53"/>
  <c r="J25" i="53"/>
  <c r="N320" i="49"/>
  <c r="N302" i="49"/>
  <c r="N300" i="49"/>
  <c r="N298" i="49"/>
  <c r="N295" i="49"/>
  <c r="N275" i="49"/>
  <c r="N271" i="49"/>
  <c r="N269" i="49"/>
  <c r="N263" i="49"/>
  <c r="N261" i="49"/>
  <c r="N259" i="49"/>
  <c r="N258" i="49"/>
  <c r="N254" i="49"/>
  <c r="N253" i="49" s="1"/>
  <c r="N250" i="49"/>
  <c r="N244" i="49"/>
  <c r="N243" i="49"/>
  <c r="N241" i="49"/>
  <c r="N240" i="49"/>
  <c r="N235" i="49"/>
  <c r="N236" i="49"/>
  <c r="N237" i="49"/>
  <c r="N234" i="49"/>
  <c r="N228" i="49"/>
  <c r="N229" i="49"/>
  <c r="N230" i="49"/>
  <c r="N231" i="49"/>
  <c r="N232" i="49"/>
  <c r="N227" i="49"/>
  <c r="N221" i="49"/>
  <c r="N222" i="49"/>
  <c r="N220" i="49"/>
  <c r="N213" i="49"/>
  <c r="N214" i="49"/>
  <c r="N212" i="49"/>
  <c r="N188" i="49"/>
  <c r="N186" i="49"/>
  <c r="N184" i="49"/>
  <c r="N174" i="49"/>
  <c r="N166" i="49"/>
  <c r="N167" i="49"/>
  <c r="N165" i="49"/>
  <c r="N159" i="49"/>
  <c r="N160" i="49"/>
  <c r="N161" i="49"/>
  <c r="N162" i="49"/>
  <c r="N163" i="49"/>
  <c r="N158" i="49"/>
  <c r="N156" i="49"/>
  <c r="N155" i="49"/>
  <c r="N152" i="49"/>
  <c r="N153" i="49"/>
  <c r="N151" i="49"/>
  <c r="N149" i="49"/>
  <c r="N147" i="49"/>
  <c r="N142" i="49"/>
  <c r="N133" i="49"/>
  <c r="N134" i="49"/>
  <c r="N135" i="49"/>
  <c r="N136" i="49"/>
  <c r="N137" i="49"/>
  <c r="N138" i="49"/>
  <c r="N139" i="49"/>
  <c r="N140" i="49"/>
  <c r="N132" i="49"/>
  <c r="N129" i="49"/>
  <c r="N130" i="49"/>
  <c r="N127" i="49"/>
  <c r="N111" i="49"/>
  <c r="N110" i="49" s="1"/>
  <c r="N91" i="49"/>
  <c r="N89" i="49"/>
  <c r="N88" i="49" s="1"/>
  <c r="N81" i="49"/>
  <c r="N79" i="49"/>
  <c r="N64" i="49"/>
  <c r="N46" i="49"/>
  <c r="N39" i="49"/>
  <c r="N40" i="49"/>
  <c r="N41" i="49"/>
  <c r="N38" i="49"/>
  <c r="N36" i="49"/>
  <c r="N35" i="49" s="1"/>
  <c r="N34" i="49"/>
  <c r="N28" i="49"/>
  <c r="N29" i="49"/>
  <c r="N30" i="49"/>
  <c r="N31" i="49"/>
  <c r="N32" i="49"/>
  <c r="N27" i="49"/>
  <c r="N70" i="49"/>
  <c r="N69" i="49" s="1"/>
  <c r="G63" i="49"/>
  <c r="N22" i="49"/>
  <c r="G13" i="53"/>
  <c r="G11" i="53"/>
  <c r="G9" i="53"/>
  <c r="N328" i="49"/>
  <c r="N327" i="49" s="1"/>
  <c r="N326" i="49" s="1"/>
  <c r="N325" i="49" s="1"/>
  <c r="J326" i="53"/>
  <c r="J316" i="53"/>
  <c r="J318" i="53"/>
  <c r="J317" i="53" s="1"/>
  <c r="J320" i="53"/>
  <c r="J319" i="53" s="1"/>
  <c r="J322" i="53"/>
  <c r="J321" i="53" s="1"/>
  <c r="J325" i="53"/>
  <c r="J324" i="53" s="1"/>
  <c r="J323" i="53" s="1"/>
  <c r="J242" i="53"/>
  <c r="J239" i="53"/>
  <c r="J233" i="53"/>
  <c r="J234" i="53"/>
  <c r="J232" i="53" s="1"/>
  <c r="J235" i="53"/>
  <c r="J236" i="53"/>
  <c r="J240" i="53"/>
  <c r="J243" i="53"/>
  <c r="J245" i="53"/>
  <c r="J244" i="53" s="1"/>
  <c r="J247" i="53"/>
  <c r="J246" i="53" s="1"/>
  <c r="J249" i="53"/>
  <c r="J248" i="53" s="1"/>
  <c r="J251" i="53"/>
  <c r="J250" i="53" s="1"/>
  <c r="J253" i="53"/>
  <c r="J252" i="53" s="1"/>
  <c r="J256" i="53"/>
  <c r="J257" i="53"/>
  <c r="J261" i="53"/>
  <c r="J260" i="53" s="1"/>
  <c r="J264" i="53"/>
  <c r="J263" i="53" s="1"/>
  <c r="J262" i="53" s="1"/>
  <c r="H224" i="53"/>
  <c r="H170" i="53" s="1"/>
  <c r="I224" i="53"/>
  <c r="I170" i="53" s="1"/>
  <c r="J227" i="53"/>
  <c r="J223" i="53"/>
  <c r="J222" i="53" s="1"/>
  <c r="J220" i="53"/>
  <c r="J221" i="53"/>
  <c r="J228" i="53"/>
  <c r="J229" i="53"/>
  <c r="J230" i="53"/>
  <c r="J219" i="53"/>
  <c r="J192" i="53"/>
  <c r="J191" i="53" s="1"/>
  <c r="J193" i="53"/>
  <c r="J194" i="53"/>
  <c r="J196" i="53"/>
  <c r="J195" i="53" s="1"/>
  <c r="J199" i="53"/>
  <c r="J198" i="53" s="1"/>
  <c r="J197" i="53" s="1"/>
  <c r="J202" i="53"/>
  <c r="J201" i="53" s="1"/>
  <c r="J190" i="53"/>
  <c r="J189" i="53" s="1"/>
  <c r="J183" i="53"/>
  <c r="J182" i="53" s="1"/>
  <c r="J181" i="53"/>
  <c r="J180" i="53" s="1"/>
  <c r="J158" i="53"/>
  <c r="J153" i="53"/>
  <c r="J152" i="53"/>
  <c r="J154" i="53"/>
  <c r="J155" i="53"/>
  <c r="J156" i="53"/>
  <c r="J159" i="53"/>
  <c r="J160" i="53"/>
  <c r="J161" i="53"/>
  <c r="J162" i="53"/>
  <c r="J163" i="53"/>
  <c r="J149" i="53"/>
  <c r="J148" i="53" s="1"/>
  <c r="J147" i="53"/>
  <c r="J146" i="53" s="1"/>
  <c r="H144" i="53"/>
  <c r="H143" i="53" s="1"/>
  <c r="I144" i="53"/>
  <c r="J142" i="53"/>
  <c r="J141" i="53" s="1"/>
  <c r="J133" i="53"/>
  <c r="J134" i="53"/>
  <c r="J135" i="53"/>
  <c r="J136" i="53"/>
  <c r="J137" i="53"/>
  <c r="J138" i="53"/>
  <c r="J139" i="53"/>
  <c r="J140" i="53"/>
  <c r="J128" i="53"/>
  <c r="J129" i="53"/>
  <c r="J130" i="53"/>
  <c r="J106" i="53"/>
  <c r="J107" i="53"/>
  <c r="J108" i="53"/>
  <c r="J109" i="53"/>
  <c r="J105" i="53"/>
  <c r="H102" i="53"/>
  <c r="H99" i="53" s="1"/>
  <c r="I102" i="53"/>
  <c r="I99" i="53" s="1"/>
  <c r="J91" i="53"/>
  <c r="J90" i="53" s="1"/>
  <c r="J89" i="53"/>
  <c r="J88" i="53" s="1"/>
  <c r="J87" i="53" s="1"/>
  <c r="J81" i="53"/>
  <c r="J80" i="53" s="1"/>
  <c r="J79" i="53"/>
  <c r="J78" i="53" s="1"/>
  <c r="J70" i="53"/>
  <c r="J69" i="53" s="1"/>
  <c r="J47" i="53"/>
  <c r="J48" i="53"/>
  <c r="J49" i="53"/>
  <c r="J50" i="53"/>
  <c r="J51" i="53"/>
  <c r="J52" i="53"/>
  <c r="J53" i="53"/>
  <c r="J46" i="53"/>
  <c r="J39" i="53"/>
  <c r="J40" i="53"/>
  <c r="J41" i="53"/>
  <c r="J38" i="53"/>
  <c r="J36" i="53"/>
  <c r="J35" i="53" s="1"/>
  <c r="J34" i="53"/>
  <c r="J33" i="53" s="1"/>
  <c r="J28" i="53"/>
  <c r="J29" i="53"/>
  <c r="J30" i="53"/>
  <c r="J31" i="53"/>
  <c r="J32" i="53"/>
  <c r="G144" i="53"/>
  <c r="G143" i="53" s="1"/>
  <c r="G73" i="53"/>
  <c r="G71" i="53"/>
  <c r="N324" i="49"/>
  <c r="N323" i="49" s="1"/>
  <c r="N318" i="49"/>
  <c r="N317" i="49"/>
  <c r="N314" i="49"/>
  <c r="N313" i="49" s="1"/>
  <c r="N312" i="49" s="1"/>
  <c r="N218" i="49"/>
  <c r="N106" i="49"/>
  <c r="N107" i="49"/>
  <c r="N108" i="49"/>
  <c r="N109" i="49"/>
  <c r="H80" i="49"/>
  <c r="I80" i="49"/>
  <c r="J80" i="49"/>
  <c r="K80" i="49"/>
  <c r="L80" i="49"/>
  <c r="M80" i="49"/>
  <c r="N76" i="49"/>
  <c r="H78" i="49"/>
  <c r="I78" i="49"/>
  <c r="J78" i="49"/>
  <c r="K78" i="49"/>
  <c r="L78" i="49"/>
  <c r="M78" i="49"/>
  <c r="H75" i="49"/>
  <c r="I75" i="49"/>
  <c r="J75" i="49"/>
  <c r="K75" i="49"/>
  <c r="L75" i="49"/>
  <c r="M75" i="49"/>
  <c r="H73" i="49"/>
  <c r="I73" i="49"/>
  <c r="J73" i="49"/>
  <c r="K73" i="49"/>
  <c r="L73" i="49"/>
  <c r="M73" i="49"/>
  <c r="G65" i="49"/>
  <c r="N47" i="49"/>
  <c r="N48" i="49"/>
  <c r="N49" i="49"/>
  <c r="N50" i="49"/>
  <c r="N51" i="49"/>
  <c r="N52" i="49"/>
  <c r="N53" i="49"/>
  <c r="H37" i="49"/>
  <c r="I37" i="49"/>
  <c r="J37" i="49"/>
  <c r="K37" i="49"/>
  <c r="L37" i="49"/>
  <c r="M37" i="49"/>
  <c r="H35" i="49"/>
  <c r="I35" i="49"/>
  <c r="J35" i="49"/>
  <c r="K35" i="49"/>
  <c r="L35" i="49"/>
  <c r="M35" i="49"/>
  <c r="H33" i="49"/>
  <c r="I33" i="49"/>
  <c r="J33" i="49"/>
  <c r="K33" i="49"/>
  <c r="L33" i="49"/>
  <c r="M33" i="49"/>
  <c r="G310" i="49"/>
  <c r="G303" i="49" s="1"/>
  <c r="G272" i="49" s="1"/>
  <c r="G247" i="49"/>
  <c r="G238" i="49" s="1"/>
  <c r="G171" i="49" s="1"/>
  <c r="G97" i="49"/>
  <c r="G95" i="49"/>
  <c r="G83" i="49"/>
  <c r="G82" i="49" s="1"/>
  <c r="G73" i="49"/>
  <c r="G68" i="49" s="1"/>
  <c r="G61" i="49"/>
  <c r="F10" i="52"/>
  <c r="F9" i="52" s="1"/>
  <c r="I25" i="2" l="1"/>
  <c r="G25" i="2"/>
  <c r="H25" i="2"/>
  <c r="F25" i="2"/>
  <c r="I20" i="2"/>
  <c r="G20" i="2"/>
  <c r="F20" i="2"/>
  <c r="H20" i="2"/>
  <c r="I28" i="2"/>
  <c r="H28" i="2"/>
  <c r="F28" i="2"/>
  <c r="G28" i="2"/>
  <c r="I24" i="2"/>
  <c r="H24" i="2"/>
  <c r="G24" i="2"/>
  <c r="F24" i="2"/>
  <c r="I26" i="2"/>
  <c r="H26" i="2"/>
  <c r="G26" i="2"/>
  <c r="F26" i="2"/>
  <c r="I22" i="2"/>
  <c r="H22" i="2"/>
  <c r="G22" i="2"/>
  <c r="F22" i="2"/>
  <c r="J37" i="53"/>
  <c r="H67" i="53"/>
  <c r="I27" i="2"/>
  <c r="G27" i="2"/>
  <c r="H27" i="2"/>
  <c r="F27" i="2"/>
  <c r="G23" i="2"/>
  <c r="I23" i="2"/>
  <c r="H23" i="2"/>
  <c r="F23" i="2"/>
  <c r="I143" i="53"/>
  <c r="I67" i="53" s="1"/>
  <c r="I18" i="53" s="1"/>
  <c r="J104" i="53"/>
  <c r="J45" i="53"/>
  <c r="J255" i="53"/>
  <c r="J241" i="53"/>
  <c r="J238" i="53"/>
  <c r="J237" i="53" s="1"/>
  <c r="J225" i="53"/>
  <c r="J188" i="53"/>
  <c r="J150" i="53"/>
  <c r="H18" i="53"/>
  <c r="G68" i="53"/>
  <c r="N126" i="49"/>
  <c r="G92" i="49"/>
  <c r="G67" i="49" s="1"/>
  <c r="M68" i="49"/>
  <c r="L68" i="49"/>
  <c r="K68" i="49"/>
  <c r="J68" i="49"/>
  <c r="I68" i="49"/>
  <c r="H68" i="49"/>
  <c r="G58" i="49"/>
  <c r="M20" i="49"/>
  <c r="M19" i="49" s="1"/>
  <c r="L20" i="49"/>
  <c r="L19" i="49" s="1"/>
  <c r="K20" i="49"/>
  <c r="K19" i="49" s="1"/>
  <c r="J20" i="49"/>
  <c r="J19" i="49" s="1"/>
  <c r="I20" i="49"/>
  <c r="I19" i="49" s="1"/>
  <c r="H20" i="49"/>
  <c r="H19" i="49" s="1"/>
  <c r="N150" i="49"/>
  <c r="N131" i="49"/>
  <c r="N45" i="49"/>
  <c r="N26" i="49"/>
  <c r="G10" i="53"/>
  <c r="G10" i="49"/>
  <c r="N316" i="49"/>
  <c r="J5" i="56"/>
  <c r="H6" i="56"/>
  <c r="G67" i="53" l="1"/>
  <c r="G18" i="53" s="1"/>
  <c r="J224" i="53"/>
  <c r="G12" i="53"/>
  <c r="F31" i="52"/>
  <c r="G27" i="52" s="1"/>
  <c r="G12" i="49"/>
  <c r="G19" i="49"/>
  <c r="B214" i="56"/>
  <c r="B213" i="56"/>
  <c r="B212" i="56"/>
  <c r="B211" i="56"/>
  <c r="B210" i="56"/>
  <c r="B209" i="56"/>
  <c r="B208" i="56"/>
  <c r="B207" i="56"/>
  <c r="B206" i="56"/>
  <c r="B205" i="56"/>
  <c r="B204" i="56"/>
  <c r="B203" i="56"/>
  <c r="B202" i="56"/>
  <c r="B201" i="56"/>
  <c r="B200" i="56"/>
  <c r="B199" i="56"/>
  <c r="B198" i="56"/>
  <c r="B197" i="56"/>
  <c r="B196" i="56"/>
  <c r="B195" i="56"/>
  <c r="B194" i="56"/>
  <c r="B193" i="56"/>
  <c r="B192" i="56"/>
  <c r="B191" i="56"/>
  <c r="B190" i="56"/>
  <c r="B189" i="56"/>
  <c r="B188" i="56"/>
  <c r="B187" i="56"/>
  <c r="B186" i="56"/>
  <c r="B185" i="56"/>
  <c r="B184" i="56"/>
  <c r="B183" i="56"/>
  <c r="B182" i="56"/>
  <c r="B181" i="56"/>
  <c r="B180" i="56"/>
  <c r="B179" i="56"/>
  <c r="B178" i="56"/>
  <c r="B177" i="56"/>
  <c r="B176" i="56"/>
  <c r="B175" i="56"/>
  <c r="B174" i="56"/>
  <c r="B173" i="56"/>
  <c r="B172" i="56"/>
  <c r="B171" i="56"/>
  <c r="B170" i="56"/>
  <c r="B169" i="56"/>
  <c r="B168" i="56"/>
  <c r="B167" i="56"/>
  <c r="B166" i="56"/>
  <c r="B165" i="56"/>
  <c r="B164" i="56"/>
  <c r="B163" i="56"/>
  <c r="B162" i="56"/>
  <c r="B161" i="56"/>
  <c r="B160" i="56"/>
  <c r="B159" i="56"/>
  <c r="B158" i="56"/>
  <c r="B157" i="56"/>
  <c r="B156" i="56"/>
  <c r="B155" i="56"/>
  <c r="B154" i="56"/>
  <c r="B153" i="56"/>
  <c r="B152" i="56"/>
  <c r="B151" i="56"/>
  <c r="B150" i="56"/>
  <c r="B149" i="56"/>
  <c r="B148" i="56"/>
  <c r="B147" i="56"/>
  <c r="B146" i="56"/>
  <c r="B145" i="56"/>
  <c r="B144" i="56"/>
  <c r="B143" i="56"/>
  <c r="B142" i="56"/>
  <c r="B141" i="56"/>
  <c r="B140" i="56"/>
  <c r="B139" i="56"/>
  <c r="B138" i="56"/>
  <c r="B137" i="56"/>
  <c r="B136" i="56"/>
  <c r="B135" i="56"/>
  <c r="B134" i="56"/>
  <c r="B133" i="56"/>
  <c r="B132" i="56"/>
  <c r="B131" i="56"/>
  <c r="B130" i="56"/>
  <c r="B129" i="56"/>
  <c r="B128" i="56"/>
  <c r="B127" i="56"/>
  <c r="B126" i="56"/>
  <c r="B125" i="56"/>
  <c r="B124" i="56"/>
  <c r="B123" i="56"/>
  <c r="B122" i="56"/>
  <c r="B121" i="56"/>
  <c r="B120" i="56"/>
  <c r="B119" i="56"/>
  <c r="B118" i="56"/>
  <c r="B117" i="56"/>
  <c r="B116" i="56"/>
  <c r="B115" i="56"/>
  <c r="B114" i="56"/>
  <c r="B113" i="56"/>
  <c r="B112" i="56"/>
  <c r="B111" i="56"/>
  <c r="B110" i="56"/>
  <c r="B109" i="56"/>
  <c r="B108" i="56"/>
  <c r="B107" i="56"/>
  <c r="B106" i="56"/>
  <c r="B105" i="56"/>
  <c r="B104" i="56"/>
  <c r="B103" i="56"/>
  <c r="B102" i="56"/>
  <c r="B101" i="56"/>
  <c r="B100" i="56"/>
  <c r="B99" i="56"/>
  <c r="B98" i="56"/>
  <c r="B97" i="56"/>
  <c r="B96" i="56"/>
  <c r="B95" i="56"/>
  <c r="B94" i="56"/>
  <c r="B93" i="56"/>
  <c r="B92" i="56"/>
  <c r="B91" i="56"/>
  <c r="B90" i="56"/>
  <c r="B89" i="56"/>
  <c r="B88" i="56"/>
  <c r="B87" i="56"/>
  <c r="B86" i="56"/>
  <c r="B85" i="56"/>
  <c r="B84" i="56"/>
  <c r="B83" i="56"/>
  <c r="B82" i="56"/>
  <c r="B81" i="56"/>
  <c r="B80" i="56"/>
  <c r="B79" i="56"/>
  <c r="B78" i="56"/>
  <c r="B77" i="56"/>
  <c r="B76" i="56"/>
  <c r="B75" i="56"/>
  <c r="B74" i="56"/>
  <c r="B73" i="56"/>
  <c r="B72" i="56"/>
  <c r="B71" i="56"/>
  <c r="B70" i="56"/>
  <c r="B69" i="56"/>
  <c r="B68" i="56"/>
  <c r="B67" i="56"/>
  <c r="B66" i="56"/>
  <c r="B65" i="56"/>
  <c r="B64" i="56"/>
  <c r="B63" i="56"/>
  <c r="B62" i="56"/>
  <c r="B61" i="56"/>
  <c r="B60" i="56"/>
  <c r="B59" i="56"/>
  <c r="B58" i="56"/>
  <c r="B57" i="56"/>
  <c r="B56" i="56"/>
  <c r="B55" i="56"/>
  <c r="B54" i="56"/>
  <c r="B53" i="56"/>
  <c r="B52" i="56"/>
  <c r="B51" i="56"/>
  <c r="B50" i="56"/>
  <c r="B49" i="56"/>
  <c r="B48" i="56"/>
  <c r="B47" i="56"/>
  <c r="B46" i="56"/>
  <c r="B45" i="56"/>
  <c r="B44" i="56"/>
  <c r="B43" i="56"/>
  <c r="B42" i="56"/>
  <c r="B41" i="56"/>
  <c r="B40" i="56"/>
  <c r="B39" i="56"/>
  <c r="B38" i="56"/>
  <c r="B37" i="56"/>
  <c r="B36" i="56"/>
  <c r="B35" i="56"/>
  <c r="B34" i="56"/>
  <c r="B33" i="56"/>
  <c r="B32" i="56"/>
  <c r="B31" i="56"/>
  <c r="B30" i="56"/>
  <c r="B29" i="56"/>
  <c r="B28" i="56"/>
  <c r="B27" i="56"/>
  <c r="B26" i="56"/>
  <c r="B25" i="56"/>
  <c r="B24" i="56"/>
  <c r="B23" i="56"/>
  <c r="B22" i="56"/>
  <c r="B21" i="56"/>
  <c r="B20" i="56"/>
  <c r="B19" i="56"/>
  <c r="B18" i="56"/>
  <c r="B17" i="56"/>
  <c r="B16" i="56"/>
  <c r="B15" i="56"/>
  <c r="B14" i="56"/>
  <c r="B13" i="56"/>
  <c r="B12" i="56"/>
  <c r="B11" i="56"/>
  <c r="B10" i="56"/>
  <c r="B9" i="56"/>
  <c r="B8" i="56"/>
  <c r="G18" i="49" l="1"/>
  <c r="G28" i="52"/>
  <c r="G18" i="52"/>
  <c r="G29" i="52"/>
  <c r="G21" i="52"/>
  <c r="G11" i="52"/>
  <c r="G10" i="52" s="1"/>
  <c r="G9" i="52" s="1"/>
  <c r="G16" i="52"/>
  <c r="G30" i="52"/>
  <c r="G15" i="52"/>
  <c r="G22" i="52"/>
  <c r="G17" i="52"/>
  <c r="E32" i="2"/>
  <c r="E31" i="2"/>
  <c r="E29" i="2"/>
  <c r="E18" i="2"/>
  <c r="E17" i="2"/>
  <c r="E12" i="2"/>
  <c r="F32" i="2" l="1"/>
  <c r="I32" i="2"/>
  <c r="H32" i="2"/>
  <c r="G32" i="2"/>
  <c r="I29" i="2"/>
  <c r="G29" i="2"/>
  <c r="F29" i="2"/>
  <c r="H29" i="2"/>
  <c r="I17" i="2"/>
  <c r="H17" i="2"/>
  <c r="G17" i="2"/>
  <c r="F17" i="2"/>
  <c r="I18" i="2"/>
  <c r="G18" i="2"/>
  <c r="F18" i="2"/>
  <c r="H18" i="2"/>
  <c r="I12" i="2"/>
  <c r="H12" i="2"/>
  <c r="G12" i="2"/>
  <c r="F12" i="2"/>
  <c r="I31" i="2"/>
  <c r="H31" i="2"/>
  <c r="G31" i="2"/>
  <c r="F31" i="2"/>
  <c r="G19" i="52"/>
  <c r="G14" i="52" s="1"/>
  <c r="G13" i="52"/>
  <c r="G20" i="52"/>
  <c r="G26" i="52"/>
  <c r="G25" i="52" s="1"/>
  <c r="G24" i="52" s="1"/>
  <c r="G23" i="52" s="1"/>
  <c r="G12" i="52" l="1"/>
  <c r="G31" i="52" s="1"/>
  <c r="K30" i="2"/>
  <c r="K15" i="2"/>
  <c r="K13" i="2"/>
  <c r="K10" i="2"/>
  <c r="E6" i="52" l="1"/>
  <c r="F7" i="53"/>
  <c r="F6" i="53"/>
  <c r="A5" i="53"/>
  <c r="A1" i="53"/>
  <c r="F7" i="49"/>
  <c r="F6" i="49"/>
  <c r="A5" i="49"/>
  <c r="A1" i="49"/>
  <c r="A5" i="52"/>
  <c r="A3" i="52"/>
  <c r="A2" i="52"/>
  <c r="A1" i="52"/>
  <c r="E7" i="52"/>
  <c r="C30" i="2"/>
  <c r="C15" i="2"/>
  <c r="C13" i="2"/>
  <c r="E13" i="2" l="1"/>
  <c r="F13" i="2"/>
  <c r="G13" i="2"/>
  <c r="H13" i="2"/>
  <c r="I13" i="2"/>
  <c r="D13" i="2"/>
  <c r="J315" i="53"/>
  <c r="J314" i="53" s="1"/>
  <c r="J312" i="53"/>
  <c r="J311" i="53" s="1"/>
  <c r="J310" i="53" s="1"/>
  <c r="J309" i="53"/>
  <c r="J308" i="53" s="1"/>
  <c r="J307" i="53"/>
  <c r="J306" i="53" s="1"/>
  <c r="J305" i="53"/>
  <c r="J304" i="53" s="1"/>
  <c r="J303" i="53"/>
  <c r="J302" i="53" s="1"/>
  <c r="J300" i="53"/>
  <c r="J299" i="53" s="1"/>
  <c r="J296" i="53"/>
  <c r="J295" i="53" s="1"/>
  <c r="J293" i="53"/>
  <c r="J292" i="53" s="1"/>
  <c r="J291" i="53"/>
  <c r="J290" i="53" s="1"/>
  <c r="J288" i="53"/>
  <c r="J287" i="53" s="1"/>
  <c r="J286" i="53"/>
  <c r="J285" i="53" s="1"/>
  <c r="J284" i="53"/>
  <c r="J283" i="53" s="1"/>
  <c r="J282" i="53" s="1"/>
  <c r="J281" i="53"/>
  <c r="J280" i="53" s="1"/>
  <c r="J279" i="53"/>
  <c r="J278" i="53" s="1"/>
  <c r="J277" i="53"/>
  <c r="J276" i="53" s="1"/>
  <c r="J275" i="53"/>
  <c r="J274" i="53" s="1"/>
  <c r="J273" i="53"/>
  <c r="J272" i="53" s="1"/>
  <c r="J217" i="53"/>
  <c r="J216" i="53"/>
  <c r="J215" i="53"/>
  <c r="J213" i="53"/>
  <c r="J211" i="53"/>
  <c r="J206" i="53"/>
  <c r="J205" i="53" s="1"/>
  <c r="J204" i="53"/>
  <c r="J203" i="53" s="1"/>
  <c r="J187" i="53"/>
  <c r="J186" i="53" s="1"/>
  <c r="J185" i="53"/>
  <c r="J184" i="53" s="1"/>
  <c r="J178" i="53"/>
  <c r="J177" i="53" s="1"/>
  <c r="J176" i="53"/>
  <c r="J175" i="53"/>
  <c r="J173" i="53"/>
  <c r="J172" i="53" s="1"/>
  <c r="J145" i="53"/>
  <c r="J132" i="53"/>
  <c r="J131" i="53" s="1"/>
  <c r="J127" i="53"/>
  <c r="J124" i="53"/>
  <c r="J123" i="53" s="1"/>
  <c r="J122" i="53"/>
  <c r="J121" i="53" s="1"/>
  <c r="J120" i="53"/>
  <c r="J119" i="53" s="1"/>
  <c r="J118" i="53"/>
  <c r="J117" i="53" s="1"/>
  <c r="J116" i="53" s="1"/>
  <c r="J113" i="53"/>
  <c r="J112" i="53" s="1"/>
  <c r="J103" i="53"/>
  <c r="J102" i="53" s="1"/>
  <c r="J101" i="53"/>
  <c r="J100" i="53" s="1"/>
  <c r="J98" i="53"/>
  <c r="J97" i="53" s="1"/>
  <c r="J96" i="53"/>
  <c r="J95" i="53" s="1"/>
  <c r="J94" i="53"/>
  <c r="J93" i="53" s="1"/>
  <c r="J86" i="53"/>
  <c r="J85" i="53" s="1"/>
  <c r="J84" i="53"/>
  <c r="J83" i="53" s="1"/>
  <c r="J77" i="53"/>
  <c r="J76" i="53"/>
  <c r="J75" i="53" s="1"/>
  <c r="J74" i="53"/>
  <c r="J73" i="53" s="1"/>
  <c r="J72" i="53"/>
  <c r="J71" i="53" s="1"/>
  <c r="J66" i="53"/>
  <c r="J65" i="53" s="1"/>
  <c r="J62" i="53"/>
  <c r="J61" i="53" s="1"/>
  <c r="J60" i="53"/>
  <c r="J59" i="53" s="1"/>
  <c r="J58" i="53" s="1"/>
  <c r="J57" i="53"/>
  <c r="J55" i="53" s="1"/>
  <c r="J54" i="53" s="1"/>
  <c r="J44" i="53"/>
  <c r="J43" i="53" s="1"/>
  <c r="J42" i="53" s="1"/>
  <c r="J27" i="53"/>
  <c r="J26" i="53" s="1"/>
  <c r="J22" i="53"/>
  <c r="J21" i="53" s="1"/>
  <c r="J20" i="53" s="1"/>
  <c r="N322" i="49"/>
  <c r="N321" i="49" s="1"/>
  <c r="N319" i="49" s="1"/>
  <c r="N315" i="49" s="1"/>
  <c r="N311" i="49"/>
  <c r="N310" i="49" s="1"/>
  <c r="N309" i="49"/>
  <c r="N308" i="49" s="1"/>
  <c r="N307" i="49"/>
  <c r="N306" i="49" s="1"/>
  <c r="N305" i="49"/>
  <c r="N304" i="49" s="1"/>
  <c r="N293" i="49"/>
  <c r="N292" i="49" s="1"/>
  <c r="N290" i="49"/>
  <c r="N289" i="49" s="1"/>
  <c r="N288" i="49"/>
  <c r="N287" i="49" s="1"/>
  <c r="N286" i="49"/>
  <c r="N285" i="49" s="1"/>
  <c r="N283" i="49"/>
  <c r="N282" i="49" s="1"/>
  <c r="N281" i="49"/>
  <c r="N280" i="49" s="1"/>
  <c r="N279" i="49"/>
  <c r="N278" i="49" s="1"/>
  <c r="N277" i="49"/>
  <c r="N276" i="49" s="1"/>
  <c r="N274" i="49" s="1"/>
  <c r="N266" i="49"/>
  <c r="N265" i="49" s="1"/>
  <c r="N264" i="49" s="1"/>
  <c r="N262" i="49" s="1"/>
  <c r="N260" i="49" s="1"/>
  <c r="N257" i="49" s="1"/>
  <c r="N256" i="49" s="1"/>
  <c r="N252" i="49"/>
  <c r="N251" i="49" s="1"/>
  <c r="N249" i="49"/>
  <c r="N248" i="49"/>
  <c r="N247" i="49" s="1"/>
  <c r="N246" i="49"/>
  <c r="N245" i="49" s="1"/>
  <c r="N242" i="49" s="1"/>
  <c r="N239" i="49" s="1"/>
  <c r="N224" i="49"/>
  <c r="N223" i="49" s="1"/>
  <c r="N217" i="49"/>
  <c r="N216" i="49"/>
  <c r="N209" i="49"/>
  <c r="N207" i="49"/>
  <c r="N206" i="49" s="1"/>
  <c r="N205" i="49"/>
  <c r="N204" i="49" s="1"/>
  <c r="N203" i="49"/>
  <c r="N202" i="49" s="1"/>
  <c r="N200" i="49"/>
  <c r="N199" i="49" s="1"/>
  <c r="N198" i="49" s="1"/>
  <c r="N197" i="49"/>
  <c r="N196" i="49" s="1"/>
  <c r="N195" i="49"/>
  <c r="N194" i="49" s="1"/>
  <c r="N193" i="49"/>
  <c r="N192" i="49" s="1"/>
  <c r="N191" i="49"/>
  <c r="N190" i="49" s="1"/>
  <c r="N182" i="49"/>
  <c r="N181" i="49" s="1"/>
  <c r="N179" i="49"/>
  <c r="N178" i="49" s="1"/>
  <c r="N177" i="49"/>
  <c r="N176" i="49"/>
  <c r="N170" i="49"/>
  <c r="N169" i="49"/>
  <c r="N145" i="49"/>
  <c r="N144" i="49" s="1"/>
  <c r="N124" i="49"/>
  <c r="N123" i="49" s="1"/>
  <c r="N122" i="49"/>
  <c r="N121" i="49" s="1"/>
  <c r="N120" i="49"/>
  <c r="N119" i="49" s="1"/>
  <c r="N118" i="49"/>
  <c r="N117" i="49" s="1"/>
  <c r="N115" i="49"/>
  <c r="N114" i="49" s="1"/>
  <c r="N113" i="49"/>
  <c r="N112" i="49" s="1"/>
  <c r="N105" i="49"/>
  <c r="N104" i="49" s="1"/>
  <c r="N103" i="49"/>
  <c r="N102" i="49" s="1"/>
  <c r="N101" i="49"/>
  <c r="N100" i="49" s="1"/>
  <c r="N98" i="49"/>
  <c r="N97" i="49" s="1"/>
  <c r="N96" i="49"/>
  <c r="N95" i="49" s="1"/>
  <c r="N94" i="49"/>
  <c r="N93" i="49" s="1"/>
  <c r="N90" i="49"/>
  <c r="N87" i="49" s="1"/>
  <c r="N86" i="49"/>
  <c r="N85" i="49" s="1"/>
  <c r="N84" i="49"/>
  <c r="N83" i="49" s="1"/>
  <c r="N77" i="49"/>
  <c r="N75" i="49" s="1"/>
  <c r="N74" i="49"/>
  <c r="N73" i="49" s="1"/>
  <c r="N72" i="49"/>
  <c r="N71" i="49" s="1"/>
  <c r="N66" i="49"/>
  <c r="N65" i="49" s="1"/>
  <c r="N62" i="49"/>
  <c r="N61" i="49" s="1"/>
  <c r="N60" i="49"/>
  <c r="N59" i="49" s="1"/>
  <c r="N57" i="49"/>
  <c r="N56" i="49"/>
  <c r="N55" i="49" s="1"/>
  <c r="N44" i="49"/>
  <c r="N43" i="49" s="1"/>
  <c r="N25" i="49"/>
  <c r="N24" i="49"/>
  <c r="N23" i="49"/>
  <c r="G13" i="49"/>
  <c r="G11" i="49"/>
  <c r="G9" i="49"/>
  <c r="H123" i="49"/>
  <c r="H116" i="49" s="1"/>
  <c r="H67" i="49" s="1"/>
  <c r="I123" i="49"/>
  <c r="I116" i="49" s="1"/>
  <c r="I67" i="49" s="1"/>
  <c r="J123" i="49"/>
  <c r="J116" i="49" s="1"/>
  <c r="J67" i="49" s="1"/>
  <c r="K123" i="49"/>
  <c r="K116" i="49" s="1"/>
  <c r="K67" i="49" s="1"/>
  <c r="L123" i="49"/>
  <c r="L116" i="49" s="1"/>
  <c r="L67" i="49" s="1"/>
  <c r="M123" i="49"/>
  <c r="M116" i="49" s="1"/>
  <c r="M67" i="49" s="1"/>
  <c r="I10" i="2"/>
  <c r="H10" i="2"/>
  <c r="G10" i="2"/>
  <c r="F10" i="2"/>
  <c r="E10" i="2"/>
  <c r="D10" i="2"/>
  <c r="I30" i="2"/>
  <c r="H30" i="2"/>
  <c r="G30" i="2"/>
  <c r="F30" i="2"/>
  <c r="E30" i="2"/>
  <c r="D30" i="2"/>
  <c r="I15" i="2"/>
  <c r="H15" i="2"/>
  <c r="G15" i="2"/>
  <c r="F15" i="2"/>
  <c r="E15" i="2"/>
  <c r="D15" i="2"/>
  <c r="J19" i="53" l="1"/>
  <c r="J99" i="53"/>
  <c r="J82" i="53"/>
  <c r="J92" i="53"/>
  <c r="J68" i="53"/>
  <c r="J301" i="53"/>
  <c r="J298" i="53" s="1"/>
  <c r="J297" i="53" s="1"/>
  <c r="J294" i="53" s="1"/>
  <c r="J289" i="53"/>
  <c r="J271" i="53"/>
  <c r="J214" i="53"/>
  <c r="J212" i="53" s="1"/>
  <c r="J210" i="53" s="1"/>
  <c r="J179" i="53"/>
  <c r="J174" i="53"/>
  <c r="J171" i="53" s="1"/>
  <c r="J144" i="53"/>
  <c r="N303" i="49"/>
  <c r="M18" i="49"/>
  <c r="N215" i="49"/>
  <c r="N211" i="49" s="1"/>
  <c r="N99" i="49"/>
  <c r="N82" i="49"/>
  <c r="N54" i="49"/>
  <c r="N37" i="49"/>
  <c r="N42" i="49"/>
  <c r="N21" i="49"/>
  <c r="J259" i="53"/>
  <c r="J258" i="53" s="1"/>
  <c r="J157" i="53"/>
  <c r="J126" i="53"/>
  <c r="J125" i="53" s="1"/>
  <c r="J313" i="53"/>
  <c r="N92" i="49"/>
  <c r="N80" i="49"/>
  <c r="N78" i="49" s="1"/>
  <c r="N68" i="49" s="1"/>
  <c r="N168" i="49"/>
  <c r="N164" i="49" s="1"/>
  <c r="N238" i="49"/>
  <c r="N233" i="49" s="1"/>
  <c r="N226" i="49" s="1"/>
  <c r="N225" i="49" s="1"/>
  <c r="N219" i="49" s="1"/>
  <c r="L18" i="49"/>
  <c r="H18" i="49"/>
  <c r="I18" i="49"/>
  <c r="K18" i="49"/>
  <c r="N273" i="49"/>
  <c r="J18" i="49"/>
  <c r="N175" i="49"/>
  <c r="N173" i="49" s="1"/>
  <c r="N172" i="49" s="1"/>
  <c r="N208" i="49"/>
  <c r="N201" i="49" s="1"/>
  <c r="N157" i="49"/>
  <c r="N154" i="49" s="1"/>
  <c r="N148" i="49" s="1"/>
  <c r="N146" i="49" s="1"/>
  <c r="J218" i="53"/>
  <c r="N189" i="49"/>
  <c r="N63" i="49"/>
  <c r="N58" i="49" s="1"/>
  <c r="G14" i="49"/>
  <c r="N116" i="49"/>
  <c r="G14" i="53"/>
  <c r="J143" i="53" l="1"/>
  <c r="J67" i="53"/>
  <c r="J209" i="53"/>
  <c r="J208" i="53" s="1"/>
  <c r="J207" i="53" s="1"/>
  <c r="N210" i="49"/>
  <c r="N143" i="49"/>
  <c r="N141" i="49" s="1"/>
  <c r="N125" i="49" s="1"/>
  <c r="N33" i="49"/>
  <c r="N301" i="49"/>
  <c r="N299" i="49" s="1"/>
  <c r="N297" i="49" s="1"/>
  <c r="N296" i="49" s="1"/>
  <c r="N294" i="49" s="1"/>
  <c r="N291" i="49" s="1"/>
  <c r="N284" i="49" s="1"/>
  <c r="N272" i="49" s="1"/>
  <c r="N270" i="49" s="1"/>
  <c r="N268" i="49" s="1"/>
  <c r="N267" i="49" s="1"/>
  <c r="N255" i="49" s="1"/>
  <c r="N187" i="49"/>
  <c r="J270" i="53" l="1"/>
  <c r="J267" i="53" s="1"/>
  <c r="J200" i="53"/>
  <c r="J170" i="53" s="1"/>
  <c r="N185" i="49"/>
  <c r="N183" i="49" s="1"/>
  <c r="J18" i="53" l="1"/>
  <c r="J266" i="53"/>
  <c r="J265" i="53" s="1"/>
  <c r="J254" i="53" s="1"/>
  <c r="N180" i="49"/>
  <c r="N171" i="49" s="1"/>
  <c r="N67" i="49"/>
  <c r="K52" i="53" l="1"/>
  <c r="K211" i="53"/>
  <c r="K234" i="53"/>
  <c r="K199" i="53"/>
  <c r="K198" i="53" s="1"/>
  <c r="K197" i="53" s="1"/>
  <c r="K281" i="53"/>
  <c r="K280" i="53" s="1"/>
  <c r="K291" i="53"/>
  <c r="K290" i="53" s="1"/>
  <c r="K230" i="53"/>
  <c r="K275" i="53"/>
  <c r="K274" i="53" s="1"/>
  <c r="K208" i="53"/>
  <c r="K207" i="53" s="1"/>
  <c r="K72" i="53"/>
  <c r="K71" i="53" s="1"/>
  <c r="K318" i="53"/>
  <c r="K317" i="53" s="1"/>
  <c r="K193" i="53"/>
  <c r="K181" i="53"/>
  <c r="K180" i="53" s="1"/>
  <c r="K139" i="53"/>
  <c r="K245" i="53"/>
  <c r="K244" i="53" s="1"/>
  <c r="K109" i="53"/>
  <c r="K322" i="53"/>
  <c r="K321" i="53" s="1"/>
  <c r="K235" i="53"/>
  <c r="K23" i="53"/>
  <c r="K113" i="53"/>
  <c r="K57" i="53"/>
  <c r="K236" i="53"/>
  <c r="K173" i="53"/>
  <c r="K172" i="53" s="1"/>
  <c r="K62" i="53"/>
  <c r="K61" i="53" s="1"/>
  <c r="K242" i="53"/>
  <c r="K194" i="53"/>
  <c r="K220" i="53"/>
  <c r="K25" i="53"/>
  <c r="K326" i="53"/>
  <c r="K325" i="53" s="1"/>
  <c r="K324" i="53" s="1"/>
  <c r="K323" i="53" s="1"/>
  <c r="K28" i="53"/>
  <c r="K140" i="53"/>
  <c r="K160" i="53"/>
  <c r="K41" i="53"/>
  <c r="K305" i="53"/>
  <c r="K304" i="53" s="1"/>
  <c r="K22" i="53"/>
  <c r="K118" i="53"/>
  <c r="K117" i="53" s="1"/>
  <c r="K273" i="53"/>
  <c r="K272" i="53" s="1"/>
  <c r="K151" i="53"/>
  <c r="K247" i="53"/>
  <c r="K246" i="53" s="1"/>
  <c r="K168" i="53"/>
  <c r="K167" i="53" s="1"/>
  <c r="K89" i="53"/>
  <c r="K88" i="53" s="1"/>
  <c r="K34" i="53"/>
  <c r="K33" i="53" s="1"/>
  <c r="K156" i="53"/>
  <c r="K77" i="53"/>
  <c r="K223" i="53"/>
  <c r="K222" i="53" s="1"/>
  <c r="K74" i="53"/>
  <c r="K73" i="53" s="1"/>
  <c r="K96" i="53"/>
  <c r="K95" i="53" s="1"/>
  <c r="K132" i="53"/>
  <c r="K231" i="53"/>
  <c r="K76" i="53"/>
  <c r="K315" i="53"/>
  <c r="K314" i="53" s="1"/>
  <c r="K286" i="53"/>
  <c r="K285" i="53" s="1"/>
  <c r="K169" i="53"/>
  <c r="K165" i="53"/>
  <c r="K136" i="53"/>
  <c r="K145" i="53"/>
  <c r="K144" i="53" s="1"/>
  <c r="K202" i="53"/>
  <c r="K201" i="53" s="1"/>
  <c r="K166" i="53"/>
  <c r="K251" i="53"/>
  <c r="K250" i="53" s="1"/>
  <c r="K153" i="53"/>
  <c r="K50" i="53"/>
  <c r="K307" i="53"/>
  <c r="K306" i="53" s="1"/>
  <c r="K300" i="53"/>
  <c r="K299" i="53" s="1"/>
  <c r="K261" i="53"/>
  <c r="K260" i="53" s="1"/>
  <c r="K158" i="53"/>
  <c r="K105" i="53"/>
  <c r="K312" i="53"/>
  <c r="K311" i="53" s="1"/>
  <c r="K310" i="53" s="1"/>
  <c r="K219" i="53"/>
  <c r="K81" i="53"/>
  <c r="K80" i="53" s="1"/>
  <c r="K31" i="53"/>
  <c r="K147" i="53"/>
  <c r="K146" i="53" s="1"/>
  <c r="K94" i="53"/>
  <c r="K93" i="53" s="1"/>
  <c r="K133" i="53"/>
  <c r="K60" i="53"/>
  <c r="K59" i="53" s="1"/>
  <c r="K157" i="53"/>
  <c r="K137" i="53"/>
  <c r="K196" i="53"/>
  <c r="K195" i="53" s="1"/>
  <c r="K320" i="53"/>
  <c r="K319" i="53" s="1"/>
  <c r="K115" i="53"/>
  <c r="K114" i="53" s="1"/>
  <c r="K51" i="53"/>
  <c r="K183" i="53"/>
  <c r="K182" i="53" s="1"/>
  <c r="K264" i="53"/>
  <c r="K263" i="53" s="1"/>
  <c r="K262" i="53" s="1"/>
  <c r="K79" i="53"/>
  <c r="K78" i="53" s="1"/>
  <c r="K215" i="53"/>
  <c r="K229" i="53"/>
  <c r="K212" i="53"/>
  <c r="K48" i="53"/>
  <c r="K29" i="53"/>
  <c r="K98" i="53"/>
  <c r="K97" i="53" s="1"/>
  <c r="K257" i="53"/>
  <c r="K152" i="53"/>
  <c r="K49" i="53"/>
  <c r="K175" i="53"/>
  <c r="K233" i="53"/>
  <c r="K243" i="53"/>
  <c r="K154" i="53"/>
  <c r="K192" i="53"/>
  <c r="K191" i="53" s="1"/>
  <c r="K316" i="53"/>
  <c r="K127" i="53"/>
  <c r="K309" i="53"/>
  <c r="K308" i="53" s="1"/>
  <c r="K267" i="53"/>
  <c r="K266" i="53" s="1"/>
  <c r="K206" i="53"/>
  <c r="K205" i="53" s="1"/>
  <c r="K86" i="53"/>
  <c r="K85" i="53" s="1"/>
  <c r="K149" i="53"/>
  <c r="K148" i="53" s="1"/>
  <c r="K46" i="53"/>
  <c r="K130" i="53"/>
  <c r="K277" i="53"/>
  <c r="K276" i="53" s="1"/>
  <c r="K287" i="53"/>
  <c r="K256" i="53"/>
  <c r="K228" i="53"/>
  <c r="K190" i="53"/>
  <c r="K189" i="53" s="1"/>
  <c r="K53" i="53"/>
  <c r="K70" i="53"/>
  <c r="K69" i="53" s="1"/>
  <c r="K226" i="53"/>
  <c r="K279" i="53"/>
  <c r="K278" i="53" s="1"/>
  <c r="K221" i="53"/>
  <c r="K66" i="53"/>
  <c r="K65" i="53" s="1"/>
  <c r="K239" i="53"/>
  <c r="K122" i="53"/>
  <c r="K121" i="53" s="1"/>
  <c r="K24" i="53"/>
  <c r="K163" i="53"/>
  <c r="K176" i="53"/>
  <c r="K39" i="53"/>
  <c r="K187" i="53"/>
  <c r="K186" i="53" s="1"/>
  <c r="K161" i="53"/>
  <c r="K32" i="53"/>
  <c r="K240" i="53"/>
  <c r="K155" i="53"/>
  <c r="K217" i="53"/>
  <c r="K159" i="53"/>
  <c r="K269" i="53"/>
  <c r="K268" i="53" s="1"/>
  <c r="K124" i="53"/>
  <c r="K123" i="53" s="1"/>
  <c r="K27" i="53"/>
  <c r="K303" i="53"/>
  <c r="K302" i="53" s="1"/>
  <c r="K253" i="53"/>
  <c r="K252" i="53" s="1"/>
  <c r="K91" i="53"/>
  <c r="K90" i="53" s="1"/>
  <c r="K134" i="53"/>
  <c r="K44" i="53"/>
  <c r="K43" i="53" s="1"/>
  <c r="K38" i="53"/>
  <c r="K216" i="53"/>
  <c r="K138" i="53"/>
  <c r="K103" i="53"/>
  <c r="K102" i="53" s="1"/>
  <c r="K204" i="53"/>
  <c r="K203" i="53" s="1"/>
  <c r="K56" i="53"/>
  <c r="K30" i="53"/>
  <c r="K128" i="53"/>
  <c r="K142" i="53"/>
  <c r="K141" i="53" s="1"/>
  <c r="K64" i="53"/>
  <c r="K63" i="53" s="1"/>
  <c r="K108" i="53"/>
  <c r="K106" i="53"/>
  <c r="K185" i="53"/>
  <c r="K184" i="53" s="1"/>
  <c r="K178" i="53"/>
  <c r="K177" i="53" s="1"/>
  <c r="K112" i="53"/>
  <c r="K298" i="53"/>
  <c r="K297" i="53" s="1"/>
  <c r="K111" i="53"/>
  <c r="K110" i="53" s="1"/>
  <c r="K36" i="53"/>
  <c r="K35" i="53" s="1"/>
  <c r="K293" i="53"/>
  <c r="K292" i="53" s="1"/>
  <c r="K129" i="53"/>
  <c r="K47" i="53"/>
  <c r="K213" i="53"/>
  <c r="K40" i="53"/>
  <c r="K84" i="53"/>
  <c r="K83" i="53" s="1"/>
  <c r="K288" i="53"/>
  <c r="K296" i="53"/>
  <c r="K295" i="53" s="1"/>
  <c r="K249" i="53"/>
  <c r="K248" i="53" s="1"/>
  <c r="K107" i="53"/>
  <c r="K227" i="53"/>
  <c r="K284" i="53"/>
  <c r="K283" i="53" s="1"/>
  <c r="K101" i="53"/>
  <c r="K100" i="53" s="1"/>
  <c r="K259" i="53"/>
  <c r="K258" i="53" s="1"/>
  <c r="K162" i="53"/>
  <c r="K120" i="53"/>
  <c r="K119" i="53" s="1"/>
  <c r="K135" i="53"/>
  <c r="K241" i="53" l="1"/>
  <c r="K210" i="53"/>
  <c r="K289" i="53"/>
  <c r="K75" i="53"/>
  <c r="K68" i="53" s="1"/>
  <c r="K126" i="53"/>
  <c r="K225" i="53"/>
  <c r="K104" i="53"/>
  <c r="K99" i="53" s="1"/>
  <c r="K301" i="53"/>
  <c r="K174" i="53"/>
  <c r="K171" i="53" s="1"/>
  <c r="K294" i="53"/>
  <c r="K238" i="53"/>
  <c r="K232" i="53"/>
  <c r="K164" i="53"/>
  <c r="K282" i="53"/>
  <c r="K55" i="53"/>
  <c r="K54" i="53" s="1"/>
  <c r="K92" i="53"/>
  <c r="K150" i="53"/>
  <c r="K188" i="53"/>
  <c r="K218" i="53"/>
  <c r="K214" i="53"/>
  <c r="K131" i="53"/>
  <c r="K200" i="53"/>
  <c r="K313" i="53"/>
  <c r="K45" i="53"/>
  <c r="K42" i="53" s="1"/>
  <c r="K179" i="53"/>
  <c r="K37" i="53"/>
  <c r="K87" i="53"/>
  <c r="K82" i="53"/>
  <c r="K116" i="53"/>
  <c r="K265" i="53"/>
  <c r="K254" i="53" s="1"/>
  <c r="K26" i="53"/>
  <c r="K21" i="53" s="1"/>
  <c r="K255" i="53"/>
  <c r="K271" i="53"/>
  <c r="K58" i="53"/>
  <c r="K125" i="53" l="1"/>
  <c r="K224" i="53"/>
  <c r="K237" i="53"/>
  <c r="K143" i="53"/>
  <c r="K209" i="53"/>
  <c r="K20" i="53"/>
  <c r="K19" i="53" s="1"/>
  <c r="K270" i="53"/>
  <c r="N20" i="49"/>
  <c r="N19" i="49" s="1"/>
  <c r="N18" i="49" s="1"/>
  <c r="R18" i="49" s="1"/>
  <c r="K67" i="53" l="1"/>
  <c r="K170" i="53"/>
  <c r="O60" i="49"/>
  <c r="O111" i="49"/>
  <c r="O328" i="49"/>
  <c r="O327" i="49" s="1"/>
  <c r="K18" i="53" l="1"/>
  <c r="O317" i="49"/>
  <c r="O295" i="49"/>
  <c r="O294" i="49" s="1"/>
  <c r="O300" i="49"/>
  <c r="O299" i="49" s="1"/>
  <c r="O320" i="49"/>
  <c r="O324" i="49"/>
  <c r="O307" i="49"/>
  <c r="O306" i="49" s="1"/>
  <c r="O311" i="49"/>
  <c r="O310" i="49" s="1"/>
  <c r="O319" i="49"/>
  <c r="O305" i="49"/>
  <c r="O304" i="49" s="1"/>
  <c r="O309" i="49"/>
  <c r="O308" i="49" s="1"/>
  <c r="O321" i="49"/>
  <c r="O323" i="49"/>
  <c r="O302" i="49"/>
  <c r="O301" i="49" s="1"/>
  <c r="O314" i="49"/>
  <c r="O313" i="49" s="1"/>
  <c r="O312" i="49" s="1"/>
  <c r="O318" i="49"/>
  <c r="O322" i="49"/>
  <c r="O298" i="49"/>
  <c r="O275" i="49"/>
  <c r="O274" i="49" s="1"/>
  <c r="O279" i="49"/>
  <c r="O278" i="49" s="1"/>
  <c r="O283" i="49"/>
  <c r="O282" i="49" s="1"/>
  <c r="O277" i="49"/>
  <c r="O276" i="49" s="1"/>
  <c r="O281" i="49"/>
  <c r="O280" i="49" s="1"/>
  <c r="O271" i="49"/>
  <c r="O269" i="49"/>
  <c r="O261" i="49"/>
  <c r="O260" i="49" s="1"/>
  <c r="O263" i="49"/>
  <c r="O262" i="49" s="1"/>
  <c r="O254" i="49"/>
  <c r="O253" i="49" s="1"/>
  <c r="O258" i="49"/>
  <c r="O259" i="49"/>
  <c r="O244" i="49"/>
  <c r="O243" i="49"/>
  <c r="O240" i="49"/>
  <c r="O241" i="49"/>
  <c r="O234" i="49"/>
  <c r="O237" i="49"/>
  <c r="O236" i="49"/>
  <c r="O235" i="49"/>
  <c r="O231" i="49"/>
  <c r="O230" i="49"/>
  <c r="O228" i="49"/>
  <c r="O229" i="49"/>
  <c r="O232" i="49"/>
  <c r="O218" i="49"/>
  <c r="O221" i="49"/>
  <c r="O222" i="49"/>
  <c r="O220" i="49"/>
  <c r="O213" i="49"/>
  <c r="O214" i="49"/>
  <c r="O212" i="49"/>
  <c r="O188" i="49"/>
  <c r="O186" i="49"/>
  <c r="O174" i="49"/>
  <c r="O184" i="49"/>
  <c r="O183" i="49" s="1"/>
  <c r="O165" i="49"/>
  <c r="O166" i="49"/>
  <c r="O167" i="49"/>
  <c r="O162" i="49"/>
  <c r="O161" i="49"/>
  <c r="O160" i="49"/>
  <c r="O159" i="49"/>
  <c r="O163" i="49"/>
  <c r="O155" i="49"/>
  <c r="O156" i="49"/>
  <c r="O149" i="49"/>
  <c r="O151" i="49"/>
  <c r="O152" i="49"/>
  <c r="O153" i="49"/>
  <c r="O142" i="49"/>
  <c r="O141" i="49" s="1"/>
  <c r="O147" i="49"/>
  <c r="O146" i="49" s="1"/>
  <c r="O140" i="49"/>
  <c r="O139" i="49"/>
  <c r="O138" i="49"/>
  <c r="O137" i="49"/>
  <c r="O136" i="49"/>
  <c r="O135" i="49"/>
  <c r="O134" i="49"/>
  <c r="O133" i="49"/>
  <c r="O30" i="49"/>
  <c r="O128" i="49"/>
  <c r="O132" i="49"/>
  <c r="O129" i="49"/>
  <c r="O130" i="49"/>
  <c r="O28" i="49"/>
  <c r="O62" i="49"/>
  <c r="O61" i="49" s="1"/>
  <c r="O24" i="49"/>
  <c r="O205" i="49"/>
  <c r="O204" i="49" s="1"/>
  <c r="O72" i="49"/>
  <c r="O71" i="49" s="1"/>
  <c r="O77" i="49"/>
  <c r="O86" i="49"/>
  <c r="O85" i="49" s="1"/>
  <c r="O124" i="49"/>
  <c r="O123" i="49" s="1"/>
  <c r="O145" i="49"/>
  <c r="O144" i="49" s="1"/>
  <c r="O29" i="49"/>
  <c r="O34" i="49"/>
  <c r="O33" i="49" s="1"/>
  <c r="O227" i="49"/>
  <c r="O115" i="49"/>
  <c r="O114" i="49" s="1"/>
  <c r="O118" i="49"/>
  <c r="O117" i="49" s="1"/>
  <c r="O224" i="49"/>
  <c r="O223" i="49" s="1"/>
  <c r="O176" i="49"/>
  <c r="O248" i="49"/>
  <c r="O247" i="49" s="1"/>
  <c r="O113" i="49"/>
  <c r="O112" i="49" s="1"/>
  <c r="O103" i="49"/>
  <c r="O102" i="49" s="1"/>
  <c r="O91" i="49"/>
  <c r="O109" i="49"/>
  <c r="O106" i="49"/>
  <c r="O107" i="49"/>
  <c r="O108" i="49"/>
  <c r="O127" i="49"/>
  <c r="O216" i="49"/>
  <c r="O66" i="49"/>
  <c r="O65" i="49" s="1"/>
  <c r="O266" i="49"/>
  <c r="O265" i="49" s="1"/>
  <c r="O264" i="49" s="1"/>
  <c r="O193" i="49"/>
  <c r="O74" i="49"/>
  <c r="O73" i="49" s="1"/>
  <c r="O200" i="49"/>
  <c r="O199" i="49" s="1"/>
  <c r="O198" i="49" s="1"/>
  <c r="O203" i="49"/>
  <c r="O202" i="49" s="1"/>
  <c r="O96" i="49"/>
  <c r="O95" i="49" s="1"/>
  <c r="O122" i="49"/>
  <c r="O121" i="49" s="1"/>
  <c r="O250" i="49"/>
  <c r="O249" i="49" s="1"/>
  <c r="O246" i="49"/>
  <c r="O245" i="49" s="1"/>
  <c r="O217" i="49"/>
  <c r="O84" i="49"/>
  <c r="O83" i="49" s="1"/>
  <c r="O195" i="49"/>
  <c r="O194" i="49" s="1"/>
  <c r="O290" i="49"/>
  <c r="O289" i="49" s="1"/>
  <c r="O105" i="49"/>
  <c r="O197" i="49"/>
  <c r="O177" i="49"/>
  <c r="O209" i="49"/>
  <c r="O208" i="49" s="1"/>
  <c r="O94" i="49"/>
  <c r="O93" i="49" s="1"/>
  <c r="O25" i="49"/>
  <c r="O76" i="49"/>
  <c r="O293" i="49"/>
  <c r="O292" i="49" s="1"/>
  <c r="O182" i="49"/>
  <c r="O181" i="49" s="1"/>
  <c r="O44" i="49"/>
  <c r="O43" i="49" s="1"/>
  <c r="O288" i="49"/>
  <c r="O207" i="49"/>
  <c r="O206" i="49" s="1"/>
  <c r="O59" i="49"/>
  <c r="O57" i="49"/>
  <c r="O31" i="49"/>
  <c r="O286" i="49"/>
  <c r="O285" i="49" s="1"/>
  <c r="O23" i="49"/>
  <c r="O158" i="49"/>
  <c r="O98" i="49"/>
  <c r="O97" i="49" s="1"/>
  <c r="O170" i="49"/>
  <c r="O81" i="49"/>
  <c r="O80" i="49" s="1"/>
  <c r="O89" i="49"/>
  <c r="O88" i="49" s="1"/>
  <c r="O32" i="49"/>
  <c r="O252" i="49"/>
  <c r="O251" i="49" s="1"/>
  <c r="O191" i="49"/>
  <c r="O190" i="49" s="1"/>
  <c r="O39" i="49"/>
  <c r="O169" i="49"/>
  <c r="O179" i="49"/>
  <c r="O178" i="49" s="1"/>
  <c r="O51" i="49"/>
  <c r="O48" i="49"/>
  <c r="O101" i="49"/>
  <c r="O100" i="49" s="1"/>
  <c r="O120" i="49"/>
  <c r="O119" i="49" s="1"/>
  <c r="O22" i="49"/>
  <c r="O40" i="49"/>
  <c r="O47" i="49"/>
  <c r="O49" i="49"/>
  <c r="O41" i="49"/>
  <c r="O46" i="49"/>
  <c r="O64" i="49"/>
  <c r="O36" i="49"/>
  <c r="O35" i="49" s="1"/>
  <c r="O27" i="49"/>
  <c r="O52" i="49"/>
  <c r="O79" i="49"/>
  <c r="O78" i="49" s="1"/>
  <c r="O70" i="49"/>
  <c r="O69" i="49" s="1"/>
  <c r="O38" i="49"/>
  <c r="O50" i="49"/>
  <c r="O53" i="49"/>
  <c r="O56" i="49"/>
  <c r="O104" i="49" l="1"/>
  <c r="O45" i="49"/>
  <c r="O42" i="49" s="1"/>
  <c r="O26" i="49"/>
  <c r="O37" i="49"/>
  <c r="O326" i="49"/>
  <c r="O325" i="49" s="1"/>
  <c r="O316" i="49"/>
  <c r="O315" i="49" s="1"/>
  <c r="O303" i="49"/>
  <c r="O291" i="49"/>
  <c r="O287" i="49" s="1"/>
  <c r="O284" i="49" s="1"/>
  <c r="O273" i="49"/>
  <c r="O242" i="49"/>
  <c r="O270" i="49"/>
  <c r="O239" i="49"/>
  <c r="O233" i="49"/>
  <c r="O219" i="49"/>
  <c r="O154" i="49"/>
  <c r="O196" i="49"/>
  <c r="O175" i="49"/>
  <c r="O168" i="49"/>
  <c r="O150" i="49"/>
  <c r="O148" i="49" s="1"/>
  <c r="O157" i="49"/>
  <c r="O75" i="49"/>
  <c r="O68" i="49" s="1"/>
  <c r="O21" i="49"/>
  <c r="O192" i="49"/>
  <c r="O126" i="49"/>
  <c r="O125" i="49" s="1"/>
  <c r="O226" i="49"/>
  <c r="O131" i="49"/>
  <c r="O82" i="49"/>
  <c r="O211" i="49"/>
  <c r="O92" i="49"/>
  <c r="O90" i="49" s="1"/>
  <c r="O87" i="49" s="1"/>
  <c r="O55" i="49"/>
  <c r="O54" i="49" s="1"/>
  <c r="O257" i="49"/>
  <c r="O256" i="49" s="1"/>
  <c r="O116" i="49"/>
  <c r="O297" i="49"/>
  <c r="O63" i="49"/>
  <c r="O58" i="49" s="1"/>
  <c r="O110" i="49" l="1"/>
  <c r="O99" i="49" s="1"/>
  <c r="O238" i="49"/>
  <c r="O225" i="49"/>
  <c r="O189" i="49"/>
  <c r="O187" i="49" s="1"/>
  <c r="O185" i="49" s="1"/>
  <c r="O180" i="49" s="1"/>
  <c r="O173" i="49"/>
  <c r="O172" i="49" s="1"/>
  <c r="O296" i="49"/>
  <c r="O272" i="49" s="1"/>
  <c r="O268" i="49"/>
  <c r="O267" i="49" s="1"/>
  <c r="O255" i="49" s="1"/>
  <c r="O164" i="49"/>
  <c r="O143" i="49" s="1"/>
  <c r="O20" i="49"/>
  <c r="O19" i="49" s="1"/>
  <c r="O215" i="49" l="1"/>
  <c r="O210" i="49" s="1"/>
  <c r="O201" i="49" s="1"/>
  <c r="O171" i="49" s="1"/>
  <c r="O67" i="49"/>
  <c r="O18" i="49" l="1"/>
</calcChain>
</file>

<file path=xl/comments1.xml><?xml version="1.0" encoding="utf-8"?>
<comments xmlns="http://schemas.openxmlformats.org/spreadsheetml/2006/main">
  <authors>
    <author>Ilka Gonzalez</author>
  </authors>
  <commentList>
    <comment ref="C5" authorId="0">
      <text>
        <r>
          <rPr>
            <b/>
            <sz val="9"/>
            <color indexed="81"/>
            <rFont val="Tahoma"/>
            <family val="2"/>
          </rPr>
          <t>Ilka Gonzalez:</t>
        </r>
        <r>
          <rPr>
            <sz val="9"/>
            <color indexed="81"/>
            <rFont val="Tahoma"/>
            <family val="2"/>
          </rPr>
          <t xml:space="preserve">
Pestaña desplegable</t>
        </r>
      </text>
    </comment>
    <comment ref="D8" authorId="0">
      <text>
        <r>
          <rPr>
            <u/>
            <sz val="9"/>
            <color indexed="81"/>
            <rFont val="Tahoma"/>
            <family val="2"/>
          </rPr>
          <t xml:space="preserve">Fórmula de Metas logradas: </t>
        </r>
        <r>
          <rPr>
            <sz val="9"/>
            <color indexed="81"/>
            <rFont val="Tahoma"/>
            <family val="2"/>
          </rPr>
          <t>Productividad Actual /(# meses reportados) x 12
Trabajar hasta octubre 2024</t>
        </r>
      </text>
    </comment>
    <comment ref="E8" authorId="0">
      <text>
        <r>
          <rPr>
            <sz val="9"/>
            <color indexed="81"/>
            <rFont val="Tahoma"/>
            <family val="2"/>
          </rPr>
          <t>Fórmula Metas programadas:
 Meta Actual/Meta Año anterior X Meta Actual</t>
        </r>
      </text>
    </comment>
    <comment ref="D34" authorId="0">
      <text>
        <r>
          <rPr>
            <sz val="9"/>
            <color indexed="81"/>
            <rFont val="Tahoma"/>
            <family val="2"/>
          </rPr>
          <t>Número de camas x 365</t>
        </r>
      </text>
    </comment>
    <comment ref="E34" authorId="0">
      <text>
        <r>
          <rPr>
            <sz val="9"/>
            <color indexed="81"/>
            <rFont val="Tahoma"/>
            <family val="2"/>
          </rPr>
          <t>Sumatoria de los días pacientes reportados en el censo diario</t>
        </r>
      </text>
    </comment>
    <comment ref="F34" authorId="0">
      <text>
        <r>
          <rPr>
            <sz val="9"/>
            <color indexed="81"/>
            <rFont val="Tahoma"/>
            <family val="2"/>
          </rPr>
          <t>Total de días pacientes en un período dado/Total de egresos del mismo período</t>
        </r>
      </text>
    </comment>
    <comment ref="G34" authorId="0">
      <text>
        <r>
          <rPr>
            <sz val="9"/>
            <color indexed="81"/>
            <rFont val="Tahoma"/>
            <family val="2"/>
          </rPr>
          <t>Total de días pacientes en un período dado/ Total de días camas disponibles del mismo período x 100</t>
        </r>
      </text>
    </comment>
    <comment ref="H34" authorId="0">
      <text>
        <r>
          <rPr>
            <sz val="9"/>
            <color indexed="81"/>
            <rFont val="Tahoma"/>
            <family val="2"/>
          </rPr>
          <t>Número de nacidos vivos prematuros/ total nacidos vivos x 100</t>
        </r>
      </text>
    </comment>
    <comment ref="I34" authorId="0">
      <text>
        <r>
          <rPr>
            <sz val="9"/>
            <color indexed="81"/>
            <rFont val="Tahoma"/>
            <family val="2"/>
          </rPr>
          <t>Número de partos por cesárea/Número total de partos x 100</t>
        </r>
      </text>
    </comment>
  </commentList>
</comments>
</file>

<file path=xl/comments2.xml><?xml version="1.0" encoding="utf-8"?>
<comments xmlns="http://schemas.openxmlformats.org/spreadsheetml/2006/main">
  <authors>
    <author>Ilka Gonzalez</author>
    <author>sns2</author>
  </authors>
  <commentList>
    <comment ref="C8" authorId="0">
      <text>
        <r>
          <rPr>
            <sz val="9"/>
            <color indexed="81"/>
            <rFont val="Tahoma"/>
            <family val="2"/>
          </rPr>
          <t xml:space="preserve">Inicia siglas de la dependencia, numeración línea estratégica, numeración objetivo, numeración resultado esperado, numeración producto y secuencia actividades para el producto en decimales.
Ej.: Servicio Regional de Salud X (sigla de identificación)
Eje Estratégico 1
Objetivo 1
Resultado Esperado 1
Producto 1
Actividad 01
Ejemplo: </t>
        </r>
        <r>
          <rPr>
            <b/>
            <sz val="9"/>
            <color indexed="81"/>
            <rFont val="Tahoma"/>
            <family val="2"/>
          </rPr>
          <t>SRSM 1.1.1.1.01</t>
        </r>
      </text>
    </comment>
    <comment ref="T8" authorId="1">
      <text>
        <r>
          <rPr>
            <b/>
            <sz val="9"/>
            <color indexed="81"/>
            <rFont val="Tahoma"/>
            <family val="2"/>
          </rPr>
          <t>sns2:</t>
        </r>
        <r>
          <rPr>
            <sz val="9"/>
            <color indexed="81"/>
            <rFont val="Tahoma"/>
            <family val="2"/>
          </rPr>
          <t xml:space="preserve">
Si el medio de verificación es "otros", describir cual sería utilizado. También aplicable para cualquier otra observación, incluyendo supuestos.</t>
        </r>
      </text>
    </comment>
  </commentList>
</comments>
</file>

<file path=xl/comments3.xml><?xml version="1.0" encoding="utf-8"?>
<comments xmlns="http://schemas.openxmlformats.org/spreadsheetml/2006/main">
  <authors>
    <author>Patricia Elisa Caba</author>
  </authors>
  <commentList>
    <comment ref="A258" authorId="0">
      <text>
        <r>
          <rPr>
            <b/>
            <sz val="9"/>
            <color indexed="81"/>
            <rFont val="Tahoma"/>
            <family val="2"/>
          </rPr>
          <t>Patricia Elisa Caba:</t>
        </r>
        <r>
          <rPr>
            <sz val="8"/>
            <color indexed="81"/>
            <rFont val="Tahoma"/>
            <family val="2"/>
          </rPr>
          <t xml:space="preserve">
Bloquear cuentas a CEAS</t>
        </r>
      </text>
    </comment>
  </commentList>
</comments>
</file>

<file path=xl/sharedStrings.xml><?xml version="1.0" encoding="utf-8"?>
<sst xmlns="http://schemas.openxmlformats.org/spreadsheetml/2006/main" count="10120" uniqueCount="1856">
  <si>
    <t>Insumos</t>
  </si>
  <si>
    <t>Unidad de Medida</t>
  </si>
  <si>
    <t>Precio Unitario</t>
  </si>
  <si>
    <t>Valor Total</t>
  </si>
  <si>
    <t>Cuenta</t>
  </si>
  <si>
    <t>1er. Trimestre</t>
  </si>
  <si>
    <t>2do. Trimestre</t>
  </si>
  <si>
    <t>3er. Trimestre</t>
  </si>
  <si>
    <t>4to. Trimestre</t>
  </si>
  <si>
    <t>Servicio Hospitalización</t>
  </si>
  <si>
    <t>Egresos</t>
  </si>
  <si>
    <t>Otros</t>
  </si>
  <si>
    <t>Servicio de Consulta Externa</t>
  </si>
  <si>
    <t>Consultas</t>
  </si>
  <si>
    <t>Primera Vez</t>
  </si>
  <si>
    <t>Subsecuente</t>
  </si>
  <si>
    <t>Servicio de Emergencia</t>
  </si>
  <si>
    <t>Servicio de Imágenes</t>
  </si>
  <si>
    <t>Imágenes</t>
  </si>
  <si>
    <t>%</t>
  </si>
  <si>
    <t>Auxiliar</t>
  </si>
  <si>
    <t>Sobresueldos</t>
  </si>
  <si>
    <t>Servicios Básicos</t>
  </si>
  <si>
    <t>Electricidad</t>
  </si>
  <si>
    <t>Agua</t>
  </si>
  <si>
    <t>Viáticos</t>
  </si>
  <si>
    <t>Fletes</t>
  </si>
  <si>
    <t>Materiales y Suministros</t>
  </si>
  <si>
    <t>Alimentos y Productos Agroforestales</t>
  </si>
  <si>
    <t>Textiles y Vestuarios</t>
  </si>
  <si>
    <t>Calzados</t>
  </si>
  <si>
    <t>Minerales</t>
  </si>
  <si>
    <t>Productos y Utiles Varios</t>
  </si>
  <si>
    <t>Venta de Servicios</t>
  </si>
  <si>
    <t>Suplencias</t>
  </si>
  <si>
    <t>Dietas y Gastos de Representación</t>
  </si>
  <si>
    <t>Productos Terminales</t>
  </si>
  <si>
    <t>Servicios de Apoyo Diagnóstico</t>
  </si>
  <si>
    <t>Análisis de Laboratorio</t>
  </si>
  <si>
    <t>Indicadores de Producción</t>
  </si>
  <si>
    <t>Gestión de Usuario y Educación para la Salud</t>
  </si>
  <si>
    <t xml:space="preserve">        Venta de Servicios y Otros Ingresos</t>
  </si>
  <si>
    <t xml:space="preserve">        Otros Aportes</t>
  </si>
  <si>
    <t>Programación Trimestral</t>
  </si>
  <si>
    <t>Cantidad de Insumos</t>
  </si>
  <si>
    <t>Fuente de Financiamiento</t>
  </si>
  <si>
    <t>Estimación de Ingresos</t>
  </si>
  <si>
    <t>Programación Insumos por Producto Nivel Especializado</t>
  </si>
  <si>
    <t>Estimación de Gastos</t>
  </si>
  <si>
    <t>Objeto</t>
  </si>
  <si>
    <t>Sub-Cuenta</t>
  </si>
  <si>
    <t>Anticipos Financieros / Transferencias</t>
  </si>
  <si>
    <t xml:space="preserve">Transferencias Corrientes </t>
  </si>
  <si>
    <t>Consolidado Presupuesto Estimado de Ingresos y Gastos Nivel Especializado por Actividad Especifica</t>
  </si>
  <si>
    <t>Descripción Gasto por Cuenta</t>
  </si>
  <si>
    <t>Consultas Externa</t>
  </si>
  <si>
    <t>Emergencias</t>
  </si>
  <si>
    <t>Hospitalización</t>
  </si>
  <si>
    <t>Servicios de Laboratorios y Banco de Sangre</t>
  </si>
  <si>
    <t>Servicios de Imágenes RX</t>
  </si>
  <si>
    <t>Gestión Técnica y Administrativa</t>
  </si>
  <si>
    <t>Apoyo Diagnóstico</t>
  </si>
  <si>
    <t>Servicios de Apoyo</t>
  </si>
  <si>
    <t xml:space="preserve">      Total Ingresos RD$</t>
  </si>
  <si>
    <t>Tipo</t>
  </si>
  <si>
    <t>Remuneraciones</t>
  </si>
  <si>
    <t>Remuneraciones al personal fijo</t>
  </si>
  <si>
    <t>Sueldos a medicos</t>
  </si>
  <si>
    <t>Incentivos y escalafón</t>
  </si>
  <si>
    <t>Remuneraciones al personal con carácter transitorio</t>
  </si>
  <si>
    <t>Sueldo al personal nominal en período probatorio</t>
  </si>
  <si>
    <t xml:space="preserve"> Jornales</t>
  </si>
  <si>
    <t>Sueldos al personal fijo en trámite de pensiones</t>
  </si>
  <si>
    <t>Pago de porcentaje por desvinculación de cargo</t>
  </si>
  <si>
    <t>Primas por antigüedad</t>
  </si>
  <si>
    <t>Compensación</t>
  </si>
  <si>
    <t>Pago de horas extraordinarias, Horas extraordinarias fin de año (Reglamento 523-09)</t>
  </si>
  <si>
    <t>Prima de transporte</t>
  </si>
  <si>
    <t>Compensación servicios de Seguridad</t>
  </si>
  <si>
    <t>Compensación por distancia</t>
  </si>
  <si>
    <t>Compensaciones especiales</t>
  </si>
  <si>
    <t>Bono por desempeño</t>
  </si>
  <si>
    <t>Gastos de representación</t>
  </si>
  <si>
    <t>Gastos de representación en el país</t>
  </si>
  <si>
    <t>Gastos de representación en el exterior</t>
  </si>
  <si>
    <t>Contribuciones al seguro de salud</t>
  </si>
  <si>
    <t>Contribuciones al seguro de pensiones</t>
  </si>
  <si>
    <t>Contribuciones al seguro de riesgo laboral</t>
  </si>
  <si>
    <t>Contribuciones al plan de retiro complementario</t>
  </si>
  <si>
    <t>Servicios telefónico de larga distancia</t>
  </si>
  <si>
    <t>Teléfono local</t>
  </si>
  <si>
    <t>Servicio de internet y televisión por cable</t>
  </si>
  <si>
    <t>Energía eléctrica</t>
  </si>
  <si>
    <t>Electricidad no cortable</t>
  </si>
  <si>
    <t>Recolección de residuos sólidos</t>
  </si>
  <si>
    <t>Publicidad y propaganda</t>
  </si>
  <si>
    <t>Impresión y encuadernación</t>
  </si>
  <si>
    <t>Viáticos dentro del país</t>
  </si>
  <si>
    <t>Viáticos fuera del país</t>
  </si>
  <si>
    <t>Transporte y Alamcenaje</t>
  </si>
  <si>
    <t>Peaje</t>
  </si>
  <si>
    <t>Alquileres y Rentas</t>
  </si>
  <si>
    <t>Alquilleres y rentas de edificios y locales</t>
  </si>
  <si>
    <t>Alquiler de equipo educacional</t>
  </si>
  <si>
    <t>Alquiler de equipo para computación</t>
  </si>
  <si>
    <t>Alquiler de equipo de comunicación</t>
  </si>
  <si>
    <t>Alquiler de equipo de oficina y muebles</t>
  </si>
  <si>
    <t>Alquiler de equipos sanitarios y de laboratorios</t>
  </si>
  <si>
    <t>Alquileres de equipos de transporte, tracción y elevación</t>
  </si>
  <si>
    <t>Otros alquileres</t>
  </si>
  <si>
    <t>Seguros</t>
  </si>
  <si>
    <t>Seguro de bienes muebles</t>
  </si>
  <si>
    <t>Seguros de personas</t>
  </si>
  <si>
    <t>Servicios de Conservación, Reparaciones Menores e Instalaciones Temporales</t>
  </si>
  <si>
    <t>Obras menores en edificaciones</t>
  </si>
  <si>
    <t>Mantenimiento y reparación de equipos sanitarios y de laboratorio</t>
  </si>
  <si>
    <t>Mantenimiento y reparación de equipos de transporte, tracción y elevación</t>
  </si>
  <si>
    <t>Instalaciones temporales</t>
  </si>
  <si>
    <t>Servicios funerarios y gastos conexos</t>
  </si>
  <si>
    <t>Fumigación, lavandería, limpieza e higiene</t>
  </si>
  <si>
    <t>Fumigación</t>
  </si>
  <si>
    <t>Lavandería</t>
  </si>
  <si>
    <t>Festividades</t>
  </si>
  <si>
    <t>Servicios Técnicos y Profesionales</t>
  </si>
  <si>
    <t>Servicios jurídicos</t>
  </si>
  <si>
    <t>Servicios de contabilidad y auditoría</t>
  </si>
  <si>
    <t>Servicios de capacitación</t>
  </si>
  <si>
    <t>Servicios de informática y sistemas computarizados</t>
  </si>
  <si>
    <t>Otros servicios técnicos profesionales</t>
  </si>
  <si>
    <t>Impuestos, derechos y tasas</t>
  </si>
  <si>
    <t>Impuestos</t>
  </si>
  <si>
    <t>Derechos</t>
  </si>
  <si>
    <t>Tasas</t>
  </si>
  <si>
    <t>Alimentos y bebidas para personas</t>
  </si>
  <si>
    <t>Productos agroforestales y pecuarios</t>
  </si>
  <si>
    <t>Productos agrícolas</t>
  </si>
  <si>
    <t>Productos forestales</t>
  </si>
  <si>
    <t>Madera, corcho y sus manufacturas</t>
  </si>
  <si>
    <t>Acabados textiles</t>
  </si>
  <si>
    <t>Prendas de vestir</t>
  </si>
  <si>
    <t>Papel de escritorio</t>
  </si>
  <si>
    <t>Productos de papel y cartón</t>
  </si>
  <si>
    <t>Productos de artes gráficas</t>
  </si>
  <si>
    <t>Libros, revistas y periódicos</t>
  </si>
  <si>
    <t>Productos medicinales para uso humano</t>
  </si>
  <si>
    <t>Llantas y neumáticos</t>
  </si>
  <si>
    <t>Productos de Cuero, Caucho y Plasticos</t>
  </si>
  <si>
    <t>Artículos de plástico</t>
  </si>
  <si>
    <t>Productos de Minerales, Metalicos y No Metalicos</t>
  </si>
  <si>
    <t>Productos de cemento, cal, asbesto, yeso y arcilla</t>
  </si>
  <si>
    <t>Productos de cemento</t>
  </si>
  <si>
    <t>Productos de cal</t>
  </si>
  <si>
    <t>Productos de yeso</t>
  </si>
  <si>
    <t>Productos de vidrio, loza y porcelana</t>
  </si>
  <si>
    <t>Productos de vidrio</t>
  </si>
  <si>
    <t>Productos de loza</t>
  </si>
  <si>
    <t>Productos de porcelana</t>
  </si>
  <si>
    <t>Productos metálicos y sus derivados</t>
  </si>
  <si>
    <t>Herramientas menores</t>
  </si>
  <si>
    <t>Productos de hojalata</t>
  </si>
  <si>
    <t>Piedra, arcilla y arena</t>
  </si>
  <si>
    <t>Combustibles y lubricantes</t>
  </si>
  <si>
    <t>Gasolina</t>
  </si>
  <si>
    <t>Gasoil</t>
  </si>
  <si>
    <t>Kerosén</t>
  </si>
  <si>
    <t>Gas GLP</t>
  </si>
  <si>
    <t>Aceites y Grasas</t>
  </si>
  <si>
    <t>Lubricantes</t>
  </si>
  <si>
    <t>Productos químicos y conexos</t>
  </si>
  <si>
    <t>Productos Fotoquímicos</t>
  </si>
  <si>
    <t>Productos Químicos de uso Personal</t>
  </si>
  <si>
    <t>Insecticidas, Fumigantes y Otros</t>
  </si>
  <si>
    <t>Material para limpieza</t>
  </si>
  <si>
    <t>Utiles de cocina y comedor</t>
  </si>
  <si>
    <t>Productos eléctricos y afines</t>
  </si>
  <si>
    <t>Obras</t>
  </si>
  <si>
    <t>Bienes Muebles, Inmuebles e Intangibles</t>
  </si>
  <si>
    <t>Mobiliario Y Equipo</t>
  </si>
  <si>
    <t>Muebles de oficina y estantería</t>
  </si>
  <si>
    <t>Otros mobiliarios y equipos no identificados precedentemente</t>
  </si>
  <si>
    <t>Cámaras fotográficas y de video</t>
  </si>
  <si>
    <t>Equipo e Instrumental, Científico Y Laboratorio</t>
  </si>
  <si>
    <t>Equipo médico y de laboratorio</t>
  </si>
  <si>
    <t>Instrumental médico y de laboratorio</t>
  </si>
  <si>
    <t>Vehículos y Equipo de Transporte, Tracción y Elevación</t>
  </si>
  <si>
    <t>Automóviles y camiones</t>
  </si>
  <si>
    <t>Carrocerías y remolques</t>
  </si>
  <si>
    <t>Otros equipos de transporte</t>
  </si>
  <si>
    <t>Maquinaria, Otros Equipos y Herramientas</t>
  </si>
  <si>
    <t>Maquinaria y equipo industrial</t>
  </si>
  <si>
    <t>Equipo de comunicación, telecomunicaciones y señalamiento</t>
  </si>
  <si>
    <t>Equipo de generación eléctrica, aparatos y accesorios eléctricos</t>
  </si>
  <si>
    <t>Otros equipos</t>
  </si>
  <si>
    <t>Bienes Intangibles</t>
  </si>
  <si>
    <t>Programas de informática y base de datos</t>
  </si>
  <si>
    <t>Programas de informática</t>
  </si>
  <si>
    <t>Base de datos</t>
  </si>
  <si>
    <t>Estudios de preinversión</t>
  </si>
  <si>
    <t>Licencias informáticas e intelectuales, industriales y comerciales</t>
  </si>
  <si>
    <t>Otros activos intangibles</t>
  </si>
  <si>
    <t>Obras En Edificaciones</t>
  </si>
  <si>
    <t>Obras para edificación no residencial</t>
  </si>
  <si>
    <t>`01</t>
  </si>
  <si>
    <t>`02</t>
  </si>
  <si>
    <t>`03</t>
  </si>
  <si>
    <t>`04</t>
  </si>
  <si>
    <t>Proporción de vacaciones no disfrutadas</t>
  </si>
  <si>
    <t>Otros seguros</t>
  </si>
  <si>
    <t>`05</t>
  </si>
  <si>
    <t>Mantenimiento y reparación de equipos de comunicación</t>
  </si>
  <si>
    <t>Limpieza e higiene</t>
  </si>
  <si>
    <t>Consolidado Presupuesto Estimado de Ingresos y Gastos Nivel Especializado por Fuente de Financiamiento</t>
  </si>
  <si>
    <t xml:space="preserve">        Anticipos Financieros</t>
  </si>
  <si>
    <t>Establecimiento:</t>
  </si>
  <si>
    <t>Servicio Regional de Salud:</t>
  </si>
  <si>
    <t>Camas Disponibles</t>
  </si>
  <si>
    <t>Dias Pacientes</t>
  </si>
  <si>
    <t>Promedio Días Estada</t>
  </si>
  <si>
    <t>Porcentaje Ocupacional</t>
  </si>
  <si>
    <t>Años</t>
  </si>
  <si>
    <t>Día Cama Disponibles</t>
  </si>
  <si>
    <t>Descripción Ingresos por Cuenta</t>
  </si>
  <si>
    <t>Donaciones</t>
  </si>
  <si>
    <t>Anticipos Financieros</t>
  </si>
  <si>
    <t>Venta de Servicios a SENASA por afiliados regimen subsidiado</t>
  </si>
  <si>
    <t>Venta de Servicios a SENASA por afiliados regimen contributivo</t>
  </si>
  <si>
    <t>Venta de Servicios a otras ARS por atencion a Regimen contributivo</t>
  </si>
  <si>
    <t xml:space="preserve">Venta de Servicios a ARL </t>
  </si>
  <si>
    <t>Total Ingresos</t>
  </si>
  <si>
    <t>Valor RD$</t>
  </si>
  <si>
    <t>Total RD$</t>
  </si>
  <si>
    <t>Servicios Personales</t>
  </si>
  <si>
    <t>Sueldos fijos</t>
  </si>
  <si>
    <t>`06</t>
  </si>
  <si>
    <t>Nuevas plazas a medicos</t>
  </si>
  <si>
    <t>`07</t>
  </si>
  <si>
    <t>Sueldo anual No. 13</t>
  </si>
  <si>
    <t>Prestacianes economicas</t>
  </si>
  <si>
    <t>Prestacion laboral por desvinculación</t>
  </si>
  <si>
    <t>`08</t>
  </si>
  <si>
    <t>`09</t>
  </si>
  <si>
    <t>`10</t>
  </si>
  <si>
    <t>Contribuciones a la Seguridad Social y Riesgo Laboral</t>
  </si>
  <si>
    <t>Contratacion de servicios</t>
  </si>
  <si>
    <t>Publicidad Impresión y Encuadernación</t>
  </si>
  <si>
    <t>Seguro de bienes inmuebles e infraestructura</t>
  </si>
  <si>
    <t>Mantenimientos y reparacion de maquinarias y equipos</t>
  </si>
  <si>
    <t>Otros Servicios No Incluidos en conceptos anteriores</t>
  </si>
  <si>
    <t>Eventos generals</t>
  </si>
  <si>
    <t>Productos de Papel, Cartón e Impresos</t>
  </si>
  <si>
    <t>Productos Farmacéuticos</t>
  </si>
  <si>
    <t xml:space="preserve">Artículos de plástico </t>
  </si>
  <si>
    <t>Combustibles, Lubricantes, Productos Químicos y Conexos</t>
  </si>
  <si>
    <t>Pinturas, Lacas, Barnices, Diluyentes y Absorbentes para Pinturas</t>
  </si>
  <si>
    <t>Transferencias Corrientes</t>
  </si>
  <si>
    <t xml:space="preserve"> Transferencias Corrientes Al Sector Privado</t>
  </si>
  <si>
    <t>Ayudas Y Donaciones A Personas</t>
  </si>
  <si>
    <t>Ayudas Y Donaciones Programadas A Hogares Y Personas</t>
  </si>
  <si>
    <t>Ayudas Y Donaciones Ocasionales A Hogares Y Personas</t>
  </si>
  <si>
    <t xml:space="preserve">Transferencias corrientes a empresas del sector privado </t>
  </si>
  <si>
    <t>Transferencias corrientes a Asociaciones sin fines de lucro y partidos políticos</t>
  </si>
  <si>
    <t>Transferencias corrientes a Asociaciones sin fines de lucro</t>
  </si>
  <si>
    <t>Transferencias de Corrientes a otras Instituciones Públicas</t>
  </si>
  <si>
    <t>Electricidad no cortable en las transferencias a otras instituciones públicas</t>
  </si>
  <si>
    <t>Electrodomesticos</t>
  </si>
  <si>
    <t>Equipos y aparatos audiovisuales</t>
  </si>
  <si>
    <t>Equipos de defensa y seguridad</t>
  </si>
  <si>
    <t>Equipos de defensa de defensa</t>
  </si>
  <si>
    <t>Equipos de seguridad</t>
  </si>
  <si>
    <t>Servicio Nacional de Salud</t>
  </si>
  <si>
    <t>Dirección de Planificación y Desarrollo</t>
  </si>
  <si>
    <t>Enriquillo</t>
  </si>
  <si>
    <t>El Valle</t>
  </si>
  <si>
    <t>Año</t>
  </si>
  <si>
    <t>Anticipo Financiero</t>
  </si>
  <si>
    <t>Venta Servicios</t>
  </si>
  <si>
    <t>Aportes SNS Nomina</t>
  </si>
  <si>
    <t>Aportes SNS Equipamiento</t>
  </si>
  <si>
    <t>Aportes para otros gastos de inversión del SNS</t>
  </si>
  <si>
    <t xml:space="preserve">        Aportes SNS Nómina</t>
  </si>
  <si>
    <t>Nómina</t>
  </si>
  <si>
    <t>Porcentaje de cesárea</t>
  </si>
  <si>
    <t>Insumo</t>
  </si>
  <si>
    <t>InsumoAbrev</t>
  </si>
  <si>
    <t>Descripción</t>
  </si>
  <si>
    <t>CODIGO PRESUPUESTARIO</t>
  </si>
  <si>
    <t>lsAcabadosTextiles</t>
  </si>
  <si>
    <t>Manteles en encajes para bandejas grandes (rectangulares)</t>
  </si>
  <si>
    <t>unidad</t>
  </si>
  <si>
    <t>2.3.2.2.01</t>
  </si>
  <si>
    <t>Manteles en encajes para bandejas pequeñas (rectangulares)</t>
  </si>
  <si>
    <t>lsAlimentosyBebidas</t>
  </si>
  <si>
    <t>Almuerzo tipo Buffet para 10 personas (Cristaleria, Cuberteria, Servilletas, Jugo)</t>
  </si>
  <si>
    <t>2.3.1.1.01</t>
  </si>
  <si>
    <t>Almuerzo tipo Buffet para 20 personas (Cristalería, Cubertería, Servilletas, Jugo, Café)</t>
  </si>
  <si>
    <t xml:space="preserve">Almuerzo tipo Buffet para 30 personas (Cristaleria, Cuberteria, Servilletas, Jugo) </t>
  </si>
  <si>
    <t>Almuerzo tipo Buffet para 40 personas (Cristalería, Cuberteria, Mesas, Sillas, Manteles, Servilletas)</t>
  </si>
  <si>
    <t>Refrigerio Dulce tipo Buffet p/65 Personas (Arreglo Flores, Alquiler Cristalería, Sillas, Servilletas, Mesa, Bambalina, Tope)</t>
  </si>
  <si>
    <t>Refrigerio tipo Buffet p/12 personas (4 Variedades, Desechables Transparentes, Jugo Natural, Servilletas, Hielo)</t>
  </si>
  <si>
    <t xml:space="preserve">Refrigerio tipo Buffet p/15 personas (3 Variedades, Desechables Transparentes, Jugo Natural, Servilletas, Hielo) </t>
  </si>
  <si>
    <t>Refrigerio tipo Buffet p/150 personas (Diferentes Variedades, Bambalinas, Manteles, Desechables, Hielo, Servilletas)</t>
  </si>
  <si>
    <t xml:space="preserve">Refrigerio tipo Buffet p/40 personas (5 Variedades, Cristaleria, Mantel, Tope, Bambalina, Servilletas, Hielo) </t>
  </si>
  <si>
    <t xml:space="preserve">Refrigerio tipo Buffet p/45 personas (5 Variedades, Desechable Transparentes, Servilletas, Hielo) </t>
  </si>
  <si>
    <t xml:space="preserve">Refrigerio tipo preempacado p/100 personas (4 Variedades, Jugo, Desechables Transparentes, Hielo, Servilleta) </t>
  </si>
  <si>
    <t xml:space="preserve">Refrigerio tipo preempacado p/110 personas (4 Variedades, Jugo, Desechables Transparentes,sillas plasticas, Servilletas) </t>
  </si>
  <si>
    <t xml:space="preserve">Refrigerio tipo preempacado p/125 personas (4 Variedades, Jugo, Desechables Transparentes,sillas plasticas, Servilletas) </t>
  </si>
  <si>
    <t>Refrigerio tipo preempacado p/20 personas (Variedades fuertes, Jugo, Desechables Transparentes, Servilletas, Hielo)</t>
  </si>
  <si>
    <t>Refrigerio tipo preempacado p/25 personas (4 Variedades, Jugo, Desechables Transparentes, Jugo Natural)</t>
  </si>
  <si>
    <t xml:space="preserve">Refrigerio tipo preempacado p/250 personas (4 Variedades, Jugo, Desechables Transparentes, Mesas, Manteles) </t>
  </si>
  <si>
    <t xml:space="preserve">Refrigerio tipo preempacado p/50 personas (3 Variedades, Jugo, Desechables Transparentes, Hielo, Servilleta) </t>
  </si>
  <si>
    <t>Refrigerio y Almuerzo tipo Buffet p/25 personas (Cristaleria, Mesas, Manteles, Bambalina, Hielo, Servilletas</t>
  </si>
  <si>
    <t>Servicio de Almuerzo tipo buffet para 30 Personas</t>
  </si>
  <si>
    <t>Servicio de Refrigerio tipo buffet 30 Personas</t>
  </si>
  <si>
    <t>lsArticulosdePlastico</t>
  </si>
  <si>
    <t>Cajas de Cucharas Plásticas</t>
  </si>
  <si>
    <t>Caja</t>
  </si>
  <si>
    <t>2.3.5.5.01</t>
  </si>
  <si>
    <t>Cajas de Tenedores Plásticos</t>
  </si>
  <si>
    <t>Cajas de Vasos No. 3</t>
  </si>
  <si>
    <t>Cajas de Vasos No. 7</t>
  </si>
  <si>
    <t>Fardos de Fundas Plásticas 17x22</t>
  </si>
  <si>
    <t>Fardos de Fundas Plásticas 24x30</t>
  </si>
  <si>
    <t>Fardos de Fundas Plásticas no. 55</t>
  </si>
  <si>
    <t>Electrodomésticos</t>
  </si>
  <si>
    <t>lsElectrodomesticos</t>
  </si>
  <si>
    <t>Aspiradora</t>
  </si>
  <si>
    <t>2.6.1.4.01</t>
  </si>
  <si>
    <t>Estufas de 20 pulgadas</t>
  </si>
  <si>
    <t>Microondas de 7 pies</t>
  </si>
  <si>
    <t>Refrigeradores de 8 pies</t>
  </si>
  <si>
    <t>Televisores de 32 pulgadas</t>
  </si>
  <si>
    <t>lsTelecomunicaciones</t>
  </si>
  <si>
    <t>Mapas de Evacuación</t>
  </si>
  <si>
    <t>2.6.5.5.01</t>
  </si>
  <si>
    <t>Otros Señales</t>
  </si>
  <si>
    <t>Punto de Reunion 2x2 pies, Metla colocado en pared</t>
  </si>
  <si>
    <t>Señal de Ruta de Evacuacion Area, Doble Cara 6x12, para techo con cables de acero  Fotoluminiscente</t>
  </si>
  <si>
    <t>Señales de Ruta de Evacuacion Flecha Derecha 5x8 en vinil fotoluminiscente sobre PVC de 4mm</t>
  </si>
  <si>
    <t>Señales de Ruta de Evacuacion Flecha Izquierda 5x8 en vinil fotoluminiscente sobre PVC de 4mm</t>
  </si>
  <si>
    <t>Señales de Salida 12x25¨ en vinil fotoluminiscente sobre PVC de 4mm</t>
  </si>
  <si>
    <t>Señalizaciones de Extintores y Modo de uso</t>
  </si>
  <si>
    <t xml:space="preserve">Equipo médico y de laboratorio </t>
  </si>
  <si>
    <t>lsEquiposMedicos</t>
  </si>
  <si>
    <t xml:space="preserve"> Agitador rotador VDRL.</t>
  </si>
  <si>
    <t>2.6.3.1.01</t>
  </si>
  <si>
    <t xml:space="preserve"> Aspirador de secreciones eléctrico rodable</t>
  </si>
  <si>
    <t xml:space="preserve"> Bandeja de Urología</t>
  </si>
  <si>
    <t xml:space="preserve"> Contador de células hematológicas.</t>
  </si>
  <si>
    <t xml:space="preserve"> Incubadora neonatal para UCI</t>
  </si>
  <si>
    <t xml:space="preserve"> Vitrina de acero inoxidable para material estéril 0.68x0.45x1.70m.</t>
  </si>
  <si>
    <t>Aza Diatermica</t>
  </si>
  <si>
    <t>Balanza  con tallímetro de 160 kg - 320 lbs.</t>
  </si>
  <si>
    <t>Balanza analítica de precisión</t>
  </si>
  <si>
    <t>Bandeja cirugía general</t>
  </si>
  <si>
    <t>Bandeja de acero inoxidable 30x20cms.</t>
  </si>
  <si>
    <t>Bandeja de cesárea.</t>
  </si>
  <si>
    <t>Bandeja de cirugía ortopédica</t>
  </si>
  <si>
    <t>Bandeja de legrado</t>
  </si>
  <si>
    <t>Bandeja de parto</t>
  </si>
  <si>
    <t>Bandeja ginecológica</t>
  </si>
  <si>
    <t>Baño maría 10 - 15 lts.</t>
  </si>
  <si>
    <t>Cama  tipo hospitalaria, de posición, con barandas,  colchón</t>
  </si>
  <si>
    <t>Cama cuna metálica rodable con barandas para niños 147 x 82.5 x 50 cms.</t>
  </si>
  <si>
    <t>Cama eléctrica de cuidados intensivos con barandas y funciones de posicionamientos especiales</t>
  </si>
  <si>
    <t>Cama unipersonal</t>
  </si>
  <si>
    <t>Camilla de emergencia  con barandas, ruedas  y  porta suero incluido</t>
  </si>
  <si>
    <t>Camilla de transporte intrahospitalaria con barandas, ruedas y porta suero</t>
  </si>
  <si>
    <t>Camilla de trauma shock</t>
  </si>
  <si>
    <t>Camilla para examen ginecológico.</t>
  </si>
  <si>
    <t>Carro de cura</t>
  </si>
  <si>
    <t>Centrífuga de Mesa de 24 tubos</t>
  </si>
  <si>
    <t>Chaleco plomado</t>
  </si>
  <si>
    <t>Cipap Fisher</t>
  </si>
  <si>
    <t>Colchones Hospitalarios 36' x 76' (Azul, Marron o Crema)</t>
  </si>
  <si>
    <t>Cuna de calor radiante</t>
  </si>
  <si>
    <t>Desfibrilador con monitor ECG, paleta externas y batería interna.</t>
  </si>
  <si>
    <t>Doppler fetal fijo</t>
  </si>
  <si>
    <t>Doppler fetal portátil</t>
  </si>
  <si>
    <t>Electrocardiógrafo de 3 canales portátil con carro</t>
  </si>
  <si>
    <t>Electrocauterio</t>
  </si>
  <si>
    <t>Escalinata de 2 peldaño</t>
  </si>
  <si>
    <t>Esfigmomanómetro De Pared Con Brazalete Adulto</t>
  </si>
  <si>
    <t>Esfigmomanómetro de pared con set de brazaletes pediátrico.</t>
  </si>
  <si>
    <t>Esfigmomanómetro de pedestal rodable adulto</t>
  </si>
  <si>
    <t>Esfigmomanómetro de pedestal rodable adulto/pediátrico</t>
  </si>
  <si>
    <t>Esfigmomanómetro portátil con brazalete para adulto</t>
  </si>
  <si>
    <t>Esfigmomanómetro portátil con set de Brazaletes pediátricos</t>
  </si>
  <si>
    <t>Estantería metalica de 4 niveles regulares</t>
  </si>
  <si>
    <t>Estetoscopio doble campana</t>
  </si>
  <si>
    <t>Estetoscopio pediátrico</t>
  </si>
  <si>
    <t>Frasco Esteril para muestras</t>
  </si>
  <si>
    <t>Horno eléctrico al seco cap. 28 litros.</t>
  </si>
  <si>
    <t>Incubadora de transporte</t>
  </si>
  <si>
    <t>Incubadora neonatal estándar</t>
  </si>
  <si>
    <t>Instalación de Rayos X en el Hospital Municipal de Haina</t>
  </si>
  <si>
    <t>Lámpara de fototerapia</t>
  </si>
  <si>
    <t>Lámpara quirúrgica cialítica de potencia alta.</t>
  </si>
  <si>
    <t>Lámpara quirúrgica de pie rodable .</t>
  </si>
  <si>
    <t>Laringoscopio adulto</t>
  </si>
  <si>
    <t>Máquina de anestesia 3 gases con monitoreo avanzado.</t>
  </si>
  <si>
    <t>Mesa de parto</t>
  </si>
  <si>
    <t>Mesa metálica angular rodable para instrumentos de acero inoxidable</t>
  </si>
  <si>
    <t>Mesa metálica tipo mayo acero inoxidable</t>
  </si>
  <si>
    <t>Mesa para operaciones mayores</t>
  </si>
  <si>
    <t>Microscopio binocular Tipo Estándar</t>
  </si>
  <si>
    <t>Monitor de actividad intrauterina y cardiofetal</t>
  </si>
  <si>
    <t>Monitor de funciones vitales de transporte 5 pararametros</t>
  </si>
  <si>
    <t>Monitores de signos vitales de pared de 5 parámetros .</t>
  </si>
  <si>
    <t>Nebulizador</t>
  </si>
  <si>
    <t>Negatoscopio metálico de 1 campo</t>
  </si>
  <si>
    <t>Negatoscopio metálico de 2 campos.</t>
  </si>
  <si>
    <t>Nevera para banco de sangre</t>
  </si>
  <si>
    <t>Nevera para Reactivos</t>
  </si>
  <si>
    <t>Orinal metálico</t>
  </si>
  <si>
    <t>Pulsoxímetro adulto pediátrico portátil.</t>
  </si>
  <si>
    <t>Pulsoxímetro con sensor neonatal.</t>
  </si>
  <si>
    <t>Resucitador manual adulto</t>
  </si>
  <si>
    <t>Resucitador manual neonatal</t>
  </si>
  <si>
    <t>Resucitador manual pediátrico</t>
  </si>
  <si>
    <t>Set de cirugía menor</t>
  </si>
  <si>
    <t>Set de diagnóstico de pared</t>
  </si>
  <si>
    <t>Set de diagnóstico portátil</t>
  </si>
  <si>
    <t>Set instrumental de curaciones.</t>
  </si>
  <si>
    <t>Silla de rueda aro No. 18</t>
  </si>
  <si>
    <t>Silla de rueda aro No. 24</t>
  </si>
  <si>
    <t>Sillón dental (de fabricación de local)</t>
  </si>
  <si>
    <t xml:space="preserve">Unidad de Monitoreo de Cuidados Intensivos </t>
  </si>
  <si>
    <t>Unidad de Rayos X portátil y con batería.</t>
  </si>
  <si>
    <t>Unidad dental digital completa</t>
  </si>
  <si>
    <t>Unidades dentales (de fabricación local)</t>
  </si>
  <si>
    <t>Ventilador mecánico adulto/pediátrico</t>
  </si>
  <si>
    <t>Ventilador mecánico neonatal</t>
  </si>
  <si>
    <t>Equipos de cómputo</t>
  </si>
  <si>
    <t>lsEquiposComputos</t>
  </si>
  <si>
    <t>Computadoras de escritorio</t>
  </si>
  <si>
    <t>2.6.1.3.01</t>
  </si>
  <si>
    <t xml:space="preserve">Headsets </t>
  </si>
  <si>
    <t>Impresora Multifunción</t>
  </si>
  <si>
    <t>Impresoras Blanco y Negro</t>
  </si>
  <si>
    <t>Laptop de 14 pulgadas</t>
  </si>
  <si>
    <t>lsEquiposSeguridad</t>
  </si>
  <si>
    <t>Arco Detector de Metales de 87' de alto x 35' de anho</t>
  </si>
  <si>
    <t>2.6.6.2.01</t>
  </si>
  <si>
    <t>Detectores de Metal Portatil de 16,5' de longitud</t>
  </si>
  <si>
    <t>Eventos generales</t>
  </si>
  <si>
    <t>lsEventosGenerales</t>
  </si>
  <si>
    <t>Alojamiento por una Noche por persona</t>
  </si>
  <si>
    <t>2.2.8.6.01</t>
  </si>
  <si>
    <t>Audivisuales, Decoración, Montaje y Desmontaje de Evento por 50 personas</t>
  </si>
  <si>
    <t>Audivisuales, Decoración, Montaje y Desmontaje de Evento por 80 personas</t>
  </si>
  <si>
    <t>lsGasoil</t>
  </si>
  <si>
    <t>Tickets de Combustible de RD$1,000.00</t>
  </si>
  <si>
    <t xml:space="preserve">2.3.7.1.02 </t>
  </si>
  <si>
    <t>Tickets de Combustible de RD$200.00</t>
  </si>
  <si>
    <t>Tickets de Combustible de RD$500.00</t>
  </si>
  <si>
    <t>Galones de Gasoil Optimo</t>
  </si>
  <si>
    <t>galon</t>
  </si>
  <si>
    <t>2.3.7.1.02</t>
  </si>
  <si>
    <t>Galones de Gasoil Regular</t>
  </si>
  <si>
    <t>Galones de Gasolina Premium</t>
  </si>
  <si>
    <t>Galones de Gasolina Regular</t>
  </si>
  <si>
    <t>Galones de GPL</t>
  </si>
  <si>
    <t>lsHerramientasMenores</t>
  </si>
  <si>
    <t>60 pie de Alambre Vinyl #14/2</t>
  </si>
  <si>
    <t>pie</t>
  </si>
  <si>
    <t>2.3.6.3.04</t>
  </si>
  <si>
    <t>Bandeja metálica colectora de agua de 1.50 x 0.70 x 0.70mts</t>
  </si>
  <si>
    <t>Cajas aéreas plásticas</t>
  </si>
  <si>
    <t>Canaleta de 1 pulgada</t>
  </si>
  <si>
    <t>Codos de 1' PVC</t>
  </si>
  <si>
    <t>Destornillador de Estria</t>
  </si>
  <si>
    <t>Destornillador Plano</t>
  </si>
  <si>
    <t>Faceplate 1 salida</t>
  </si>
  <si>
    <t>Grapas Plasticas para Alambre Vinyl #13</t>
  </si>
  <si>
    <t>Llave de Rueda tipo T</t>
  </si>
  <si>
    <t>Llaves de paso de bola (1 pulgada)</t>
  </si>
  <si>
    <t>Martillo</t>
  </si>
  <si>
    <t>Mini Jack RJ45</t>
  </si>
  <si>
    <t>Niples 1' x 2' hg</t>
  </si>
  <si>
    <t>Niples de 1' x 3' hg</t>
  </si>
  <si>
    <t>Organizador horizontal plástico</t>
  </si>
  <si>
    <t>Patch Cord UTP Cat.6 de 2 pies</t>
  </si>
  <si>
    <t>Patch Cord UTP Cat.6 de 7 pies</t>
  </si>
  <si>
    <t>Patch Panel 24 puertos Cat.6</t>
  </si>
  <si>
    <t>Pinzas para corte de tola</t>
  </si>
  <si>
    <t>Punta de Tria para Taladro</t>
  </si>
  <si>
    <t>PVC CR80/30 (kit de 500)</t>
  </si>
  <si>
    <t>Rack (Palometas) de Pared para Monitor NK PVM-2701</t>
  </si>
  <si>
    <t>Rack de pared 7U con Bisagras</t>
  </si>
  <si>
    <t>Tarugos Azules</t>
  </si>
  <si>
    <t>tee de 1 pulgada hg</t>
  </si>
  <si>
    <t>Tira de Lija 100/1</t>
  </si>
  <si>
    <t>Tira de Lija de Metal 12/1</t>
  </si>
  <si>
    <t>Tornillo para Tarugo Azul</t>
  </si>
  <si>
    <t>Tubo de Silicón Transparente</t>
  </si>
  <si>
    <t>lsImpresionyEncuadernacion</t>
  </si>
  <si>
    <t>Impresión Formularios (dos caras)</t>
  </si>
  <si>
    <t xml:space="preserve">2.2.2.2.01 </t>
  </si>
  <si>
    <t>lsLlantasyNeumaticos</t>
  </si>
  <si>
    <t xml:space="preserve">Goma (No.265/70/16 para camioneta Toyota Hilux) </t>
  </si>
  <si>
    <t>2.3.5.3.01</t>
  </si>
  <si>
    <t xml:space="preserve">Gomas (No. 265/70/15 para jeep Chevrolet Brazer) </t>
  </si>
  <si>
    <t>Neumáticos para Ford Ranger, Pirelli 265-70R-16</t>
  </si>
  <si>
    <t>Neumáticos para Motocicleta 110/80-18-58, trasera, Michelin</t>
  </si>
  <si>
    <t>Neumáticos para Motocicletas 80/90-21mc48p, delanteras Michelin</t>
  </si>
  <si>
    <t>Neumáticos para Toyota Hilux, Firestone 265/70 R 16</t>
  </si>
  <si>
    <t>Tubo de Neumáticos para Motocicleta, delantero, Michelin</t>
  </si>
  <si>
    <t>Tubo de Neumáticos para Motocicleta, trasero, Michelin</t>
  </si>
  <si>
    <t>lsMantenimiento</t>
  </si>
  <si>
    <t>Instalación, Correcion de Pintura, Cristal Delantero y Bumper de vehiculo</t>
  </si>
  <si>
    <t>2.7.2.6.01</t>
  </si>
  <si>
    <t>Mantenimiento de Vehículos</t>
  </si>
  <si>
    <t>Mantenimiento y reparación de equipos para computación</t>
  </si>
  <si>
    <t xml:space="preserve">Mantenimiento y/o Reparación Impresora  Multifuncional </t>
  </si>
  <si>
    <t>2.7.2.2.01</t>
  </si>
  <si>
    <t>Mantenimiento y/o Reparación Impresora Laser</t>
  </si>
  <si>
    <t>Servicio de Reparación y Mantenimiento de Fotocopiadora (anual)</t>
  </si>
  <si>
    <t>Reparación de Tomógrafo General Electric Brights Speed, serial 277468nm5</t>
  </si>
  <si>
    <t>2.7.2.4.01</t>
  </si>
  <si>
    <t>Mantenimiento y reparación de maquinarias y equipos</t>
  </si>
  <si>
    <t>Mantenimiento de Planta Electrica Cummins 20KVA</t>
  </si>
  <si>
    <t>Mantenimiento y Reparación de Aire Acondicionado de 3 Toneladas</t>
  </si>
  <si>
    <t>Reparacion y Mantenimiento Planta Eléctrica</t>
  </si>
  <si>
    <t>Servicio de Mantenimiento de Aire Acondicionado</t>
  </si>
  <si>
    <t>2.2.7.2.01</t>
  </si>
  <si>
    <t>Servicio de mantenimiento,lavado y brillado de piso</t>
  </si>
  <si>
    <t>2.7.1.7.01</t>
  </si>
  <si>
    <t>Servicios de Desinstalacion,  Instalación y Mantenimiento</t>
  </si>
  <si>
    <t>Mantenimiento y reparación de muebles y equipos de oficina</t>
  </si>
  <si>
    <t>Mantenimiento Planta Eléctrica</t>
  </si>
  <si>
    <t>2.7.1.6.01</t>
  </si>
  <si>
    <t>Suministro, Instalación y drenaje</t>
  </si>
  <si>
    <t>2.7.1.4.01</t>
  </si>
  <si>
    <t>lsMaterialesdeLimpieza</t>
  </si>
  <si>
    <t>Ambientador en Spray, diferentes Frangancias</t>
  </si>
  <si>
    <t>2.3.9.1.01</t>
  </si>
  <si>
    <t>Carro de limpieza de 2 baldes</t>
  </si>
  <si>
    <t>Cleaner, 1 Litro para Maquina ABX Micros 60</t>
  </si>
  <si>
    <t>Cubo plastico , con brazalete en metal, Mediano</t>
  </si>
  <si>
    <t>Docenas de Brillo de Metal (Fregar)</t>
  </si>
  <si>
    <t>Escoba plastica</t>
  </si>
  <si>
    <t>Galón de Cloro</t>
  </si>
  <si>
    <t>Galones de Limpia Cristales</t>
  </si>
  <si>
    <t>Jabón Liquido Lavaplatos</t>
  </si>
  <si>
    <t>Jabón Liquido para Manos</t>
  </si>
  <si>
    <t>Neutralizador de Olor</t>
  </si>
  <si>
    <t xml:space="preserve">Pinespuma </t>
  </si>
  <si>
    <t>Rastrillo plastico palo en  en madera</t>
  </si>
  <si>
    <t>Saco de Detergente en Polvo</t>
  </si>
  <si>
    <t>Suaper</t>
  </si>
  <si>
    <t>Muebles de alojamiento</t>
  </si>
  <si>
    <t>lsMueblesdeAlojamiento</t>
  </si>
  <si>
    <t>Bancada de 3 asientos</t>
  </si>
  <si>
    <t>2.6.1.2.02</t>
  </si>
  <si>
    <t>Bancada de 4 asientos</t>
  </si>
  <si>
    <t>lsMueblesdeOficina</t>
  </si>
  <si>
    <t>Anaquel metalico de 5 niveles</t>
  </si>
  <si>
    <t>2.6.1.1.02</t>
  </si>
  <si>
    <t>Anaqueles de Metal de 1.20m+0.60 cm</t>
  </si>
  <si>
    <t>2.6.1.1.01</t>
  </si>
  <si>
    <t>Anaqueles de Metal de 1.m+0.60 cm</t>
  </si>
  <si>
    <t>Archivador metálico de 4 gavetas.</t>
  </si>
  <si>
    <t>Archivos Laterales 2.3 de 4 gavetas</t>
  </si>
  <si>
    <t>Armario metálico dobles o lockers con ojete para candado.</t>
  </si>
  <si>
    <t>Bandeja metálica rodable de sobre cama para alimentos</t>
  </si>
  <si>
    <t>Cubiculos (1.05mt x 1.00mt x 0.60mt)</t>
  </si>
  <si>
    <t>Cubo metalico para desperdicios con tapa accionada a pedal</t>
  </si>
  <si>
    <t>Dispositivo de Paso Rápido de Peajes para Vehículos</t>
  </si>
  <si>
    <t>Escritorio metálico de 2 cajones de 100 x 60 cms.</t>
  </si>
  <si>
    <t>Gabinetes Aereos 1.00mt con puerta tipo tambor</t>
  </si>
  <si>
    <t>Mesa comedor con 4 sillas</t>
  </si>
  <si>
    <t>Silla metálica giratoria rodable con asiento alto</t>
  </si>
  <si>
    <t>Silla secretarial</t>
  </si>
  <si>
    <t>Sillas de Oficina sin brazo, con soporte lumbar</t>
  </si>
  <si>
    <t>Sillas de visitas</t>
  </si>
  <si>
    <t>Sillas secretariales sin brazo con soporte lumbar</t>
  </si>
  <si>
    <t>Sillón ejecutivo color negro, con brazo, soporte lumbar, en leader</t>
  </si>
  <si>
    <t>Sillon Ergonomico o Postural color negro</t>
  </si>
  <si>
    <t>Sillón para sala de reuniones</t>
  </si>
  <si>
    <t>Sillón semiejecutivo sin porta brazos unipersonal</t>
  </si>
  <si>
    <t>Taburete metálico asiento giratorio rodable con espaldar.</t>
  </si>
  <si>
    <t>Taburete metalico giratorio con espaldar para anestesiologo</t>
  </si>
  <si>
    <t>lsObrasMenoresEdificaciones</t>
  </si>
  <si>
    <t xml:space="preserve"> Adecuación Local </t>
  </si>
  <si>
    <t>2.7.1.1.01</t>
  </si>
  <si>
    <t>lsOtrosEquipos</t>
  </si>
  <si>
    <t>Bomba de agua de 1.5 hp, doble impele</t>
  </si>
  <si>
    <t>2.6.5.8.01</t>
  </si>
  <si>
    <t>Bomba de Agua de 3HP - 110-220V</t>
  </si>
  <si>
    <t>Gato Hidráulico 2 TOM. TW</t>
  </si>
  <si>
    <t>Tanque de hidroneumatico de 120 galones - alta presion</t>
  </si>
  <si>
    <t>lsPeaje</t>
  </si>
  <si>
    <t>Peaje (por vehiculo)</t>
  </si>
  <si>
    <t>2.2.4.4.01</t>
  </si>
  <si>
    <t>Pinturas, barnices, lacas, diluyentes y absorbentes para pintura</t>
  </si>
  <si>
    <t>lsPinturas</t>
  </si>
  <si>
    <t>Cemento de pvc de 16oz</t>
  </si>
  <si>
    <t>2.3.7.2.06</t>
  </si>
  <si>
    <t>Pastas de cloro de cisternas 200GRS</t>
  </si>
  <si>
    <t>lsProductosArtesGraficas</t>
  </si>
  <si>
    <t>Calcomanias</t>
  </si>
  <si>
    <t>2.3.3.3.01</t>
  </si>
  <si>
    <t>Letrero en Acrílico rotulado en Vinil adhesivo, Tornillos Decorativo (0.71mt x 1.06mt) con instalación</t>
  </si>
  <si>
    <t>lsProductosdeCemento</t>
  </si>
  <si>
    <t>Cemento blanco</t>
  </si>
  <si>
    <t>libra</t>
  </si>
  <si>
    <t>2.3.6.1.01</t>
  </si>
  <si>
    <t>lsProductosdeLoza</t>
  </si>
  <si>
    <t>Inodoros color blanco</t>
  </si>
  <si>
    <t>2.3.6.2.02</t>
  </si>
  <si>
    <t>Lavamanos con pedestal color blanco</t>
  </si>
  <si>
    <t>Pedestal de Lavamanos color blanco</t>
  </si>
  <si>
    <t>lsProductosdePapel</t>
  </si>
  <si>
    <t>Carpetas Azules de 5 Pulgadas con 3 aros.</t>
  </si>
  <si>
    <t>Carpetas institucionales con bolsillo full color, Cartón 9x12</t>
  </si>
  <si>
    <t>Carpetas No.1, Blanca c/Cover</t>
  </si>
  <si>
    <t>2.3.3.2.01</t>
  </si>
  <si>
    <t>Carpetas No.2</t>
  </si>
  <si>
    <t>Carpetas No.3</t>
  </si>
  <si>
    <t>Carpetas No.4</t>
  </si>
  <si>
    <t xml:space="preserve">Carpetas No.5, Blanca c/Cover </t>
  </si>
  <si>
    <t>Fardos de Papel Higiénico Jumbo</t>
  </si>
  <si>
    <t>Fardos de Papel Toalla</t>
  </si>
  <si>
    <t>Fardos de Servilletas</t>
  </si>
  <si>
    <t>Fólder de bolsillo color azul</t>
  </si>
  <si>
    <t>Folders 8 1/2x 11 (100/1) Impropapel</t>
  </si>
  <si>
    <t>Folders 8 1/2x 11 (100/1), de Colores</t>
  </si>
  <si>
    <t>Folders 8 1/2x 13 (100/1), Ofi Folder</t>
  </si>
  <si>
    <t>Folders 8 1/2x 13 (100/1), Ofinota</t>
  </si>
  <si>
    <t>Formulario de Requisicion de Materiales de 50 juegos con 3 autocopias</t>
  </si>
  <si>
    <t>Libretas Rayadas 5x8 (docena)</t>
  </si>
  <si>
    <t>Libretas Rayadas 8 1/2 x 11 (docena)</t>
  </si>
  <si>
    <t>Máquinas sumadoras Electrónicas</t>
  </si>
  <si>
    <t>Resma de Hojas timbradas con Logo de la Institución 8 1/2 x 11 (Bond 24)</t>
  </si>
  <si>
    <t>Resma de Papel 8 1/2x11</t>
  </si>
  <si>
    <t>resma</t>
  </si>
  <si>
    <t>2.3.3.1.01</t>
  </si>
  <si>
    <t>Resma de Papel 8 1/2x14</t>
  </si>
  <si>
    <t>Rollo de Papel para Sumadora, 21/4¨x120 Import</t>
  </si>
  <si>
    <t>Sobres para Carta (cajas) 500/1</t>
  </si>
  <si>
    <t>Sumadoras Electricas</t>
  </si>
  <si>
    <t>lsProductosdeVidrio</t>
  </si>
  <si>
    <t xml:space="preserve">Cristal Delantero para Isuzu D-Max </t>
  </si>
  <si>
    <t>2.3.6.2.01</t>
  </si>
  <si>
    <t xml:space="preserve">Cristal Delantero para Mitsubishi L200 </t>
  </si>
  <si>
    <t xml:space="preserve">Cristal Delantero para Nissan Frontier </t>
  </si>
  <si>
    <t>Cristal Delantero para Toyota Fortunner</t>
  </si>
  <si>
    <t xml:space="preserve">Cristal Delantero para Toyota Hilux </t>
  </si>
  <si>
    <t>lsProductosElectricos</t>
  </si>
  <si>
    <t>Alambre STD No. 12 (2.5 mm) Rollo</t>
  </si>
  <si>
    <t>2.3.9.6.01</t>
  </si>
  <si>
    <t>Alicate Eléctrico 9'' TRUPER (12351)</t>
  </si>
  <si>
    <t>Bateria AA (docenas) Maxell</t>
  </si>
  <si>
    <t>Bateria AAA  (docenas), Insterstate</t>
  </si>
  <si>
    <t>Bateria AAA  Maxell (docenas)</t>
  </si>
  <si>
    <t>Baterías de Vehículos para Isuzu D-Max</t>
  </si>
  <si>
    <t>Baterías de Vehículos para Nissan Frontier</t>
  </si>
  <si>
    <t>Baterías de Vehículos para Nissan Patrol</t>
  </si>
  <si>
    <t>Baterías de Vehículos para Toyota Corolla</t>
  </si>
  <si>
    <t>Baterías para UPS de Tomógrafo ( capacidad 80KVA/64KVA)</t>
  </si>
  <si>
    <t>Bombillo Pequeño 25W, Bajo Consumo</t>
  </si>
  <si>
    <t>Extensiones elécricas de 10 pies, color mamey (3M) 48006 Voltech</t>
  </si>
  <si>
    <t>Fotocelda con Base</t>
  </si>
  <si>
    <t>Main Breaker Trifasico de 240 voltios</t>
  </si>
  <si>
    <t>Reflectores LED 100W</t>
  </si>
  <si>
    <t>Regletas 6 Salidas Voltech</t>
  </si>
  <si>
    <t>Switch 24 puertos Gigabit (No POE)</t>
  </si>
  <si>
    <t>Tape 3M Scoth-23 de Goma</t>
  </si>
  <si>
    <t>Tape 3M Scoth-33 Vinil</t>
  </si>
  <si>
    <t>Tomacorrientes 110v, tipo Livingston</t>
  </si>
  <si>
    <t>Transformadores 2x32W Silvania de 110v/ 277v</t>
  </si>
  <si>
    <t>Tubos fluorescentes Blancos 32w Caja 25/1</t>
  </si>
  <si>
    <t>lsProductosMedicinalesH</t>
  </si>
  <si>
    <t>Anestesia al 2% 1 50.00</t>
  </si>
  <si>
    <t>2.3.4.1.01</t>
  </si>
  <si>
    <t>Anestesia al 3% 50/1</t>
  </si>
  <si>
    <t>Dycal brazil</t>
  </si>
  <si>
    <t>2.3.4.2.01</t>
  </si>
  <si>
    <t>Eugenol (frasco)</t>
  </si>
  <si>
    <t>Grabado Acido 37% Phosphoric 12g</t>
  </si>
  <si>
    <t>Grabado ácido 37% Phosphoric 12g</t>
  </si>
  <si>
    <t>Hidróxido de Calcio USA</t>
  </si>
  <si>
    <t>Hyaminol solución desinfectante 16 oz.</t>
  </si>
  <si>
    <t>Hyaminol solucion desinfectante 16oz.</t>
  </si>
  <si>
    <t>Kit de Resina</t>
  </si>
  <si>
    <t>Lysol Odontológico IC</t>
  </si>
  <si>
    <t>tonelada</t>
  </si>
  <si>
    <t>Minolyse LGM para Maquina ABX Micros 60</t>
  </si>
  <si>
    <t>Minoton/Minidil, 20 litros para Maquina ABX Micros 60</t>
  </si>
  <si>
    <t>Oxido de Zinc 2oz. (LC)</t>
  </si>
  <si>
    <t>Papel articular</t>
  </si>
  <si>
    <t>Pasta profiláctica Cherry 12oz</t>
  </si>
  <si>
    <t>Pasta Profiláctica Cherry 12oz.</t>
  </si>
  <si>
    <t>Resina flow</t>
  </si>
  <si>
    <t>lsProductosMetalicos</t>
  </si>
  <si>
    <t>Aro para Goma No. 265/70/16 para Camioneta Toyota Hilux</t>
  </si>
  <si>
    <t>2.3.6.3.01</t>
  </si>
  <si>
    <t>Productos químicos de uso personal</t>
  </si>
  <si>
    <t>lsProductosQuimicos</t>
  </si>
  <si>
    <t>Galón de Gel Anti-bacterial para manos</t>
  </si>
  <si>
    <t>2.3.7.2.03</t>
  </si>
  <si>
    <t>lsPublicidadyPropaganda</t>
  </si>
  <si>
    <t xml:space="preserve">Publicación en el Periódico, de Proceso de Licitación Publica Nacional durante 2 Días, </t>
  </si>
  <si>
    <t>dia</t>
  </si>
  <si>
    <t xml:space="preserve">2.2.2.1.01 </t>
  </si>
  <si>
    <t>Servicios técnicos y profesionales</t>
  </si>
  <si>
    <t>lsServiciosTecnicosProfesionales</t>
  </si>
  <si>
    <t>Pagos facilitadores externos</t>
  </si>
  <si>
    <t xml:space="preserve">Cheque </t>
  </si>
  <si>
    <t>2.2.8.7.06</t>
  </si>
  <si>
    <t>Sistemas de aire acondicionado, calefacción y de refrigeración industrial y comercial</t>
  </si>
  <si>
    <t>lsAireAcondicionado</t>
  </si>
  <si>
    <t>Condensador de 24,000 BTU, Refrigerante 22</t>
  </si>
  <si>
    <t>2.6.5.4.01</t>
  </si>
  <si>
    <t>Motor para Aire Condicionado Centralizado</t>
  </si>
  <si>
    <t>Útiles de cocina y comedor</t>
  </si>
  <si>
    <t>lsUtilesdeCocina</t>
  </si>
  <si>
    <t>Azucareras en Acero Inoxidable</t>
  </si>
  <si>
    <t>2.3.9.5.01</t>
  </si>
  <si>
    <t>Bandeja de guano o Madera artesanal 18x10 (rectangular)</t>
  </si>
  <si>
    <t>Docena de Platos hondo para Sopa, Blancos</t>
  </si>
  <si>
    <t>docena</t>
  </si>
  <si>
    <t>Docena de Platos llanos color blanco</t>
  </si>
  <si>
    <t>Docenas de Copas de Cristal para agua 10.7 oz</t>
  </si>
  <si>
    <t>Docenas de Copas de Cristal para agua bajitas</t>
  </si>
  <si>
    <t>Docenas de cucharitas para cafe</t>
  </si>
  <si>
    <t>Grecas Industriales de 4 litros</t>
  </si>
  <si>
    <t>Set de docenas de Tazas color blanco para cafe</t>
  </si>
  <si>
    <t>sets de Cuchillos, Tenedores y Cucharas (acero inoxidable)</t>
  </si>
  <si>
    <t>Termos para Cafe de 1.5 litros color negro</t>
  </si>
  <si>
    <t>Tetera para Té</t>
  </si>
  <si>
    <t>Útiles de escritorio, oficina, informática y de enseñanza</t>
  </si>
  <si>
    <t>lsUtilesdeOficina</t>
  </si>
  <si>
    <t xml:space="preserve">	Cubeta de acero inoxidable rodable</t>
  </si>
  <si>
    <t xml:space="preserve">2.3.9.2.01 </t>
  </si>
  <si>
    <t xml:space="preserve">	Zafacón de acero inoxidable con tapa y pedal</t>
  </si>
  <si>
    <t>(662) COLOR para impresora HP 3515</t>
  </si>
  <si>
    <t>(662) NEGRO para impresora HP 3515</t>
  </si>
  <si>
    <t>122XL (CH563HC) para impresora HP 2050 (PERSONAL)</t>
  </si>
  <si>
    <t>670 (CZ113AL) NEGRO para impresora HP AVANTAGE 4625</t>
  </si>
  <si>
    <t>670 (CZ114AL) AZUL para impresora HP AVANTAGE 4625</t>
  </si>
  <si>
    <t>670 (CZ115AL) MAGENTA para impresora HP AVANTAGE 4625</t>
  </si>
  <si>
    <t>670 (CZ116AL) AMARILLO para impresora HP AVANTAGE 4625</t>
  </si>
  <si>
    <t>74 NEGRO para impresora HP C4280</t>
  </si>
  <si>
    <t>75 COLOR para impresora HP C4280</t>
  </si>
  <si>
    <t>AL-100 TD para impresora SHARP AL-2030</t>
  </si>
  <si>
    <t>Archivo Acordeon</t>
  </si>
  <si>
    <t>Bandas de Gomas No. 18 (cajas)</t>
  </si>
  <si>
    <t>Bandejas para Escritorio</t>
  </si>
  <si>
    <t>Cajas de Clips (19MM) pequeño</t>
  </si>
  <si>
    <t>Cajas de Clips (32MM) Mediano</t>
  </si>
  <si>
    <t>Cajas de Clips (51MM) Grande</t>
  </si>
  <si>
    <t>Cajas de Felpas Azules</t>
  </si>
  <si>
    <t>Cajas de Lapiceros Azules</t>
  </si>
  <si>
    <t>Cajas Marcadores de Pizarra</t>
  </si>
  <si>
    <t>Carpetas para archivos</t>
  </si>
  <si>
    <t>Cartucho 122 Color para impresora HP2050 (Personal)</t>
  </si>
  <si>
    <t>Cartucho 122 Negro para impresora HP 2050 (Personal)</t>
  </si>
  <si>
    <t>Cartucho 662 color para impresora HP 3515</t>
  </si>
  <si>
    <t>Cartucho 662 Negro para impresora HP 3515</t>
  </si>
  <si>
    <t>Cartucho 670 (CZ113AL) Negro  para impresora HP AVANTAGE 4625</t>
  </si>
  <si>
    <t>Cartucho 670 (CZ114AL) Magenta para impresora HP AVANTAGE 4625</t>
  </si>
  <si>
    <t>Cartucho 670 (CZ115AL) Amarillo para impresora HP AVANTAGE 4625</t>
  </si>
  <si>
    <t>Cartucho 670 (CZ116AL) Cian para impresora HP AVANTAGE 4625</t>
  </si>
  <si>
    <t>Cartucho 74 Negro para impresora HP C4280</t>
  </si>
  <si>
    <t>Cartucho 75 Color para impresora HP C4280</t>
  </si>
  <si>
    <t>Cartucho 954 Amarillo para impresora OFFICEJET PRO8710</t>
  </si>
  <si>
    <t>Cartucho 954 Cian para impresora OFFICEJET PRO8710</t>
  </si>
  <si>
    <t>Cartucho 954 Magenta para impresora HP OFFICEJET PRO8710</t>
  </si>
  <si>
    <t>Cartucho 954 Negro para impresora HP OFFICEJET PRO8710</t>
  </si>
  <si>
    <t>Cartucho CN050A (951) CIAN para impresora HP OFFICEJET PRO8610</t>
  </si>
  <si>
    <t>Cartucho CN051 (951) Magenta para impresora HP OFFICEJET PRO8610</t>
  </si>
  <si>
    <t>Cartucho CN052A Amarillo para impresora HP OFFICEJET PRO8610</t>
  </si>
  <si>
    <t>Cartucho HP 60 Negro para impresora HP DESKJET D1660</t>
  </si>
  <si>
    <t>Cartuchos color Negro para Impresora HP Photosmart C4280</t>
  </si>
  <si>
    <t>CB435A (35A) para impresora Laserjet P1006</t>
  </si>
  <si>
    <t>CE285A (85A) para impresora HP P1102W</t>
  </si>
  <si>
    <t>CE310A para impresora HP CP1025NW</t>
  </si>
  <si>
    <t>CE505A (05A) para impresora HP P2055DM</t>
  </si>
  <si>
    <t>Cera para contar Red Star 1.1 oz</t>
  </si>
  <si>
    <t>CF226A (26A) para impresora HP MFP M426 FDW</t>
  </si>
  <si>
    <t>CF283A (83A) para impresora HP MFP M127 FN</t>
  </si>
  <si>
    <t>Cinta adhesiva 3/4</t>
  </si>
  <si>
    <t>Cinta para Calculadora electronica CIO Negra-Roja</t>
  </si>
  <si>
    <t>CL-511 COLOR para impresora CANON PIXMA MP230</t>
  </si>
  <si>
    <t>CL-513 XL COLOR para impresora CANON PIXMA MP230</t>
  </si>
  <si>
    <t>Clip porta Carnet</t>
  </si>
  <si>
    <t>Clips Mediano 33MM</t>
  </si>
  <si>
    <t>Clips Sujeta Papel Grande</t>
  </si>
  <si>
    <t xml:space="preserve">Clips Sujeta Papel Pequeño </t>
  </si>
  <si>
    <t>CN050A (951) CIAN AZUL para impresora HP OFFICEJET PRO8610</t>
  </si>
  <si>
    <t>CN051A (951) MAGENTA para impresora HP OFFICEJET PRO8610</t>
  </si>
  <si>
    <t>CN052A (952) AMARILLO para impresora HP OFFICEJET PRO8610</t>
  </si>
  <si>
    <t>Corrector Liquido  20ml</t>
  </si>
  <si>
    <t>Disco Duro externo de 2 Tera Bytes</t>
  </si>
  <si>
    <t>E260A11L para impresora LEXMARK E260DN</t>
  </si>
  <si>
    <t>Grapa Industrial Grande (cajas)</t>
  </si>
  <si>
    <t>Grapadoras de Metal</t>
  </si>
  <si>
    <t>Guillotina 15¨</t>
  </si>
  <si>
    <t>Lapiceros Azules</t>
  </si>
  <si>
    <t>Lapiceros color Azul (cajas)</t>
  </si>
  <si>
    <t>Lapiceros color negro (cajas)</t>
  </si>
  <si>
    <t>Lapiceros color rojo (cajas)</t>
  </si>
  <si>
    <t>Lápiz de carbon (docena)</t>
  </si>
  <si>
    <t>Memoria Micro SD de 64GB</t>
  </si>
  <si>
    <t>Memorias USB 8 GB</t>
  </si>
  <si>
    <t>Mural de Corcho, Marco Madera 24x35</t>
  </si>
  <si>
    <t>Notas de papel autoadhesivo, Post it 3x3</t>
  </si>
  <si>
    <t>Paquetes Post-it Banderitas, 5 Colores Hopax (Sing Here)</t>
  </si>
  <si>
    <t>PG-510 NEGRO para impresora CANON PIXMA MP230</t>
  </si>
  <si>
    <t>PG-512 XL NEGRO para impresora CANON PIXMA MP230</t>
  </si>
  <si>
    <t>Pizarras Blancas Laminadas 90x60 cm con Trípode</t>
  </si>
  <si>
    <t>Plásticos Protectores de Carnet</t>
  </si>
  <si>
    <t>Porta Clips</t>
  </si>
  <si>
    <t>Porta Lápiz de Metal</t>
  </si>
  <si>
    <t>Porta Revista de Metal</t>
  </si>
  <si>
    <t>Post it 3x3,  Varios Colores</t>
  </si>
  <si>
    <t>Post it Banderita</t>
  </si>
  <si>
    <t>Post it Grandes</t>
  </si>
  <si>
    <t>Post it Pequeño</t>
  </si>
  <si>
    <t>Q1338A (38A) para impresora LASERJET 4200 DTN</t>
  </si>
  <si>
    <t>Q2612AD (12A) para impresora HP LASERJET 1022</t>
  </si>
  <si>
    <t>Q5942A (42A) para impresora LASERJET 4250</t>
  </si>
  <si>
    <t>Reglas Plásticas 12¨</t>
  </si>
  <si>
    <t>Resaltador Amarillo Fluorescente</t>
  </si>
  <si>
    <t>Resaltador Fluorescente</t>
  </si>
  <si>
    <t>Router wifi</t>
  </si>
  <si>
    <t>Sacapuntas</t>
  </si>
  <si>
    <t>Sacapuntas Eléctrico</t>
  </si>
  <si>
    <t>Sello de Despachado (CUADRADO)</t>
  </si>
  <si>
    <t>Sello de Recibido (CUADRADO)</t>
  </si>
  <si>
    <t>Sellos Gomigrafos</t>
  </si>
  <si>
    <t>Separadores carpeta 8 1/2 x11</t>
  </si>
  <si>
    <t>Stick de Colle 35g (Pegamento)</t>
  </si>
  <si>
    <t>Tabla de Apoyo de Madera</t>
  </si>
  <si>
    <t>Tabla de apoyo/ Madera</t>
  </si>
  <si>
    <t>Tape 33-3M (un rollo)</t>
  </si>
  <si>
    <t>Tijeras de oficina</t>
  </si>
  <si>
    <t>Tinta para Sello color azul (docenas)</t>
  </si>
  <si>
    <t>Tinta para Sello color rojo</t>
  </si>
  <si>
    <t>Toner AR-310NT para impresora SHARP AR-M237</t>
  </si>
  <si>
    <t>Toner CB435A (35A) para impresora LASERJET P1006</t>
  </si>
  <si>
    <t>Toner CE285A (85A) para impresora HP P1102W</t>
  </si>
  <si>
    <t>Toner CE310A 126A para impresora HP CP1025NW</t>
  </si>
  <si>
    <t>Toner CE505A (05A) para impresora HP P2055DM</t>
  </si>
  <si>
    <t>Toner CF217A (17A) para impresora HP M102W</t>
  </si>
  <si>
    <t>Toner CF226A (26A) para impresora HP MFP M426 FDW</t>
  </si>
  <si>
    <t>Toner CF280A (80A) para impresora HP 400 M401 DNE</t>
  </si>
  <si>
    <t>Toner CF283A (83A) para impresora HP MFP M127 FN</t>
  </si>
  <si>
    <t>Toner E260A11L para impresora LEXMARK E260DN</t>
  </si>
  <si>
    <t>Toner HP CF217A 17A</t>
  </si>
  <si>
    <t>Toner para Impresora Xeroz 3220</t>
  </si>
  <si>
    <t>Toner Q1338A (38A) para impresora LASERJET 4200 DTN</t>
  </si>
  <si>
    <t>Toner Q2612AD (12A) para impresora HP LASERJET 1020</t>
  </si>
  <si>
    <t>Toner Q5942A (42A) para impresora LASERJET 4250</t>
  </si>
  <si>
    <t>Toner Q5945A (45A) para impresora HP 4345 MFP</t>
  </si>
  <si>
    <t>Toner T3520 para impresora TOSHIBA T3520</t>
  </si>
  <si>
    <t>Toner T4710U para impresora TOSHIBA SUPER G3</t>
  </si>
  <si>
    <t xml:space="preserve">Unidades de Sacagrapas </t>
  </si>
  <si>
    <t>Zafacón de Metal para escritorio</t>
  </si>
  <si>
    <t>Útiles menores médico-quirúrgicos</t>
  </si>
  <si>
    <t>lsUtilesMenoresMQ</t>
  </si>
  <si>
    <t>Aguja con hilo de seda 3/0</t>
  </si>
  <si>
    <t>2.3.9.3.01</t>
  </si>
  <si>
    <t>Aguja con Hilo de Seda 3/0</t>
  </si>
  <si>
    <t xml:space="preserve">2.3.9.3.01 </t>
  </si>
  <si>
    <t>Aguja corta 27G  1x100</t>
  </si>
  <si>
    <t>Aguja Corta 27G 1x100 (cajas)</t>
  </si>
  <si>
    <t>Aguja larga 27G  1x100</t>
  </si>
  <si>
    <t>Aguja Larga 27G 1x100 (cajas)</t>
  </si>
  <si>
    <t>Algodon en rollo (libra)</t>
  </si>
  <si>
    <t>Algodón en rollo (libra)</t>
  </si>
  <si>
    <t>Babero desechable</t>
  </si>
  <si>
    <t>Babero desechable 500/1</t>
  </si>
  <si>
    <t>Baja Lengua (1 caja)</t>
  </si>
  <si>
    <t>Baja lengua 100/1</t>
  </si>
  <si>
    <t>Banda de Celuloide 1x100</t>
  </si>
  <si>
    <t>Espejo con mango</t>
  </si>
  <si>
    <t>Fresa de pulido de Resina dorada (larga)</t>
  </si>
  <si>
    <t>Fresa económica 2200F</t>
  </si>
  <si>
    <t>Fresa Económica 2200F</t>
  </si>
  <si>
    <t>Fresa redonda 1012</t>
  </si>
  <si>
    <t>Fresa Redonda 1012</t>
  </si>
  <si>
    <t>Fresa redonda 1014</t>
  </si>
  <si>
    <t>Fresa Redonda 1014</t>
  </si>
  <si>
    <t>Fresa tipo Schufu</t>
  </si>
  <si>
    <t>Gasa 2'x 2'/4 No esterelizada 200/1 (paquetes)</t>
  </si>
  <si>
    <t>Gasa 2'x 2'/4 no esterilizada 200/1 (paquetes)</t>
  </si>
  <si>
    <t>Gorro Azul de Cirugia 100/1</t>
  </si>
  <si>
    <t>Guantes L</t>
  </si>
  <si>
    <t>Guantes L (cajas)</t>
  </si>
  <si>
    <t>Guantes M</t>
  </si>
  <si>
    <t>Guantes M (cajas)</t>
  </si>
  <si>
    <t>Guantes S</t>
  </si>
  <si>
    <t>Guantes S (cajas)</t>
  </si>
  <si>
    <t>Instrumento de obturación plástica</t>
  </si>
  <si>
    <t>Jeringa porta Carpule</t>
  </si>
  <si>
    <t>Kits de Resina</t>
  </si>
  <si>
    <t>Mascarilla lisa rectangular azul 1x50</t>
  </si>
  <si>
    <t>Mascarilla Lisa Rectangular Azul 1x50</t>
  </si>
  <si>
    <t>Papel Articular</t>
  </si>
  <si>
    <t>Turbina</t>
  </si>
  <si>
    <t>lsViaticosDP</t>
  </si>
  <si>
    <t>2.2.3.1.01</t>
  </si>
  <si>
    <t>lsEquiposTransporte</t>
  </si>
  <si>
    <t>Unidad</t>
  </si>
  <si>
    <t>2.6.4.1.01</t>
  </si>
  <si>
    <t>2.6.4.2.01</t>
  </si>
  <si>
    <t>2.6.4.8.01</t>
  </si>
  <si>
    <t>Recursos Externos</t>
  </si>
  <si>
    <t>Código Presupuestario</t>
  </si>
  <si>
    <t>CEAS:</t>
  </si>
  <si>
    <t>CEAS</t>
  </si>
  <si>
    <t>Programación de Insumos</t>
  </si>
  <si>
    <t>Resultados Esperados</t>
  </si>
  <si>
    <t xml:space="preserve">Productos </t>
  </si>
  <si>
    <t>Código</t>
  </si>
  <si>
    <t>Actividades Programables Presupuestables</t>
  </si>
  <si>
    <t>Ene</t>
  </si>
  <si>
    <t>Feb</t>
  </si>
  <si>
    <t>Mar</t>
  </si>
  <si>
    <t>Abr</t>
  </si>
  <si>
    <t>May</t>
  </si>
  <si>
    <t>Jun</t>
  </si>
  <si>
    <t>Jul</t>
  </si>
  <si>
    <t>Ago</t>
  </si>
  <si>
    <t>Sep</t>
  </si>
  <si>
    <t>Oct</t>
  </si>
  <si>
    <t>Nov</t>
  </si>
  <si>
    <t>Dic</t>
  </si>
  <si>
    <t xml:space="preserve">Total de Acciones </t>
  </si>
  <si>
    <t>Medio de Verificación 1</t>
  </si>
  <si>
    <t>Medio de Verificación 2</t>
  </si>
  <si>
    <t>Medio de Verificación 3</t>
  </si>
  <si>
    <t>Informe</t>
  </si>
  <si>
    <t>Listado de participación</t>
  </si>
  <si>
    <t>Fotos</t>
  </si>
  <si>
    <t>Agenda</t>
  </si>
  <si>
    <t>Plan</t>
  </si>
  <si>
    <t>Protocolo</t>
  </si>
  <si>
    <t>Manual</t>
  </si>
  <si>
    <t>Resolución</t>
  </si>
  <si>
    <t>Boletin</t>
  </si>
  <si>
    <t>Reporte</t>
  </si>
  <si>
    <t>Minuta</t>
  </si>
  <si>
    <t>Hoja de supervisión</t>
  </si>
  <si>
    <t>Inventario</t>
  </si>
  <si>
    <t>Reglamento</t>
  </si>
  <si>
    <t>Memoria</t>
  </si>
  <si>
    <t>Encuesta</t>
  </si>
  <si>
    <t>Registro Digital</t>
  </si>
  <si>
    <t>ID_Dependendencia</t>
  </si>
  <si>
    <t>POA</t>
  </si>
  <si>
    <t>SRS</t>
  </si>
  <si>
    <t>AREA</t>
  </si>
  <si>
    <t>TIPO</t>
  </si>
  <si>
    <t>Código_Actividad</t>
  </si>
  <si>
    <t>Programación de actividades</t>
  </si>
  <si>
    <t>Grupo</t>
  </si>
  <si>
    <t>Subgrupo</t>
  </si>
  <si>
    <t>Donaciones Corrientes</t>
  </si>
  <si>
    <t>Donaciones corrientes de organismos internacionales</t>
  </si>
  <si>
    <t xml:space="preserve">Transferencias </t>
  </si>
  <si>
    <t>Transferencias Corrientes Recibidas de Instituciones Públicas Descentralizas y Autonomas No Financieras</t>
  </si>
  <si>
    <t>´01</t>
  </si>
  <si>
    <t>´02</t>
  </si>
  <si>
    <t>´03</t>
  </si>
  <si>
    <t>Aportes SNS Medicamentos</t>
  </si>
  <si>
    <t>Transferencias Corrientes Recibidas de Instituciones Públicas de la Seguridad Social</t>
  </si>
  <si>
    <t xml:space="preserve">Transferencia de Capital </t>
  </si>
  <si>
    <t>Tranferencia de Capital Recibidas de Instituciones Públicas Descentralizas y Autonomas No Financieras</t>
  </si>
  <si>
    <t>Ingresos por Contraprestación</t>
  </si>
  <si>
    <t>Venta de Bienes y Servicios</t>
  </si>
  <si>
    <t>Venta de Servicios del Estado</t>
  </si>
  <si>
    <t>´99</t>
  </si>
  <si>
    <t xml:space="preserve">Otras ventas de servicios  </t>
  </si>
  <si>
    <t>Empleados temporales</t>
  </si>
  <si>
    <t>Personal de carácter eventual</t>
  </si>
  <si>
    <t>`11</t>
  </si>
  <si>
    <t>Interinato</t>
  </si>
  <si>
    <t>Incentivo por rendimiento individual</t>
  </si>
  <si>
    <t>Compensación por cumplimiento de indicadores</t>
  </si>
  <si>
    <t>Pasajes y gastos de transporte</t>
  </si>
  <si>
    <t>Alquileres de máquinas y equipos de producción</t>
  </si>
  <si>
    <t>Alquileres de equipos</t>
  </si>
  <si>
    <t>Derechos de uso</t>
  </si>
  <si>
    <t>Licencias informaticas</t>
  </si>
  <si>
    <t>Contratación de mantenimiento y reparaciones menores</t>
  </si>
  <si>
    <t>Mantenimiento y reparaciones menores en edificaciones</t>
  </si>
  <si>
    <t>Mantenimiento y reparación de Instalaciones eléctricas</t>
  </si>
  <si>
    <t>Mantenimiento y reparación, servicios de pintura y sus derivados</t>
  </si>
  <si>
    <t>`99</t>
  </si>
  <si>
    <t>Otros mantenimientos, reparaciones y sus derivados, no identificados precedentamente.</t>
  </si>
  <si>
    <t>Mantenimiento y reparación de mobiliarios y equipos de oficina</t>
  </si>
  <si>
    <t>Mantenimiento y reparación de equipo tecnologia e informacion</t>
  </si>
  <si>
    <t>Mantenimiento y reparación de equipo de educacionales, deportivos y recreativos</t>
  </si>
  <si>
    <t>Mantenimiento y reparación de equipos medicos, sanitarios y de laboratorio</t>
  </si>
  <si>
    <t>Mantenimiento y reparación de equipos industriales y producción</t>
  </si>
  <si>
    <t>Servicio de mantenimiento, reparación, desmonte e instalación</t>
  </si>
  <si>
    <t>Otros servicios de mantenimiento, reparación, desmonte e instalación</t>
  </si>
  <si>
    <t>Gastos y representación judiciales</t>
  </si>
  <si>
    <t xml:space="preserve">Comisiones y gastos </t>
  </si>
  <si>
    <t>Comisiones y gastos</t>
  </si>
  <si>
    <t>Servicio de organización de eventos, festividades y actividades de entretenimiento</t>
  </si>
  <si>
    <t>Servicios de alimentación</t>
  </si>
  <si>
    <t>Servicio de alimentación</t>
  </si>
  <si>
    <t>Servicios de catering</t>
  </si>
  <si>
    <t>Hilados, fibras y telas</t>
  </si>
  <si>
    <t>Producto de cuero</t>
  </si>
  <si>
    <t>Productos de caucho</t>
  </si>
  <si>
    <t xml:space="preserve">Productos de metálicos </t>
  </si>
  <si>
    <t>Material para limpieza e higiene</t>
  </si>
  <si>
    <t>Utiles, materiales de limpieza e higiene personal</t>
  </si>
  <si>
    <t>Utiles y materiales de escritorio, oficina, informática y de enseñanza</t>
  </si>
  <si>
    <t>Utiles y materiales de escritorio, oficina e informática</t>
  </si>
  <si>
    <t>Utiles y materiales escolares y de enseñanza</t>
  </si>
  <si>
    <t>Utiles menores médico- quirúrgicos y de laboratorio</t>
  </si>
  <si>
    <t>Repuestos y accesorios menores</t>
  </si>
  <si>
    <t>Productos y útiles varios no identificados precedentemente (n.i.p.)</t>
  </si>
  <si>
    <t xml:space="preserve">Transferencias corrientes a empresas públicas no financieras </t>
  </si>
  <si>
    <t>Transferencias corrientes a empresas públicas no financieras nacionales</t>
  </si>
  <si>
    <t>Transferencias corrientes a empresas públicas no financieras nacionales   para pago de electricidad no cortable.</t>
  </si>
  <si>
    <t>Muebles, equipos de oficina y estantería</t>
  </si>
  <si>
    <t>Equipos de tecnología de la información y comunicación</t>
  </si>
  <si>
    <t xml:space="preserve">Mobiliario y Equipo Audiovisual, Recreativo y Educacional </t>
  </si>
  <si>
    <t>Mobiliario y equipos educacional y  recreativos</t>
  </si>
  <si>
    <t>Sistemas y equipos de climatización</t>
  </si>
  <si>
    <t>Licencias Informáticas</t>
  </si>
  <si>
    <t>Derecho de uso</t>
  </si>
  <si>
    <t>Servicios de mantenimiento, reparación, desmonte e instalación</t>
  </si>
  <si>
    <t xml:space="preserve">Otros servicios de mantenimiento, reparacion de maquinaria y equipos no identicados en los conceptos anteriores </t>
  </si>
  <si>
    <t>Pruebas</t>
  </si>
  <si>
    <t>Medicina General</t>
  </si>
  <si>
    <t>Cirugia General</t>
  </si>
  <si>
    <t>Ginecología</t>
  </si>
  <si>
    <t>Obstetricia</t>
  </si>
  <si>
    <t>Pediatria</t>
  </si>
  <si>
    <t>Cardiologia</t>
  </si>
  <si>
    <t>Gastroenterologia</t>
  </si>
  <si>
    <t>Endocrinologia</t>
  </si>
  <si>
    <t>Medicina Interna</t>
  </si>
  <si>
    <t>Ortopedia</t>
  </si>
  <si>
    <t>Neumología</t>
  </si>
  <si>
    <t>Cardiología</t>
  </si>
  <si>
    <t>Cuidados Intensivos</t>
  </si>
  <si>
    <t xml:space="preserve">Viáticos Chofer </t>
  </si>
  <si>
    <t>Viáticos Director/a</t>
  </si>
  <si>
    <t>Viáticos Tecnicos/Profesionales</t>
  </si>
  <si>
    <t>Viáticos Encargados/Coordinadores</t>
  </si>
  <si>
    <t>Ozama</t>
  </si>
  <si>
    <t>Cibao Norte</t>
  </si>
  <si>
    <t>Cibao Sur</t>
  </si>
  <si>
    <t>Cibao Nordeste</t>
  </si>
  <si>
    <t>Cibao Noroeste</t>
  </si>
  <si>
    <t>Valdesia</t>
  </si>
  <si>
    <t>Yuma</t>
  </si>
  <si>
    <t>Higüamo</t>
  </si>
  <si>
    <t>Egresos Hospitalarios</t>
  </si>
  <si>
    <t>Plan Operativo Anual</t>
  </si>
  <si>
    <t>Área Responsable</t>
  </si>
  <si>
    <t/>
  </si>
  <si>
    <t>1.1 Reducidos los niveles de morbilidad y mortalidad materna e infantil por causas prevenibles en la población materno-infantil del país, disminuyendo la mortalidad materna de 127.33 y la mortalidad infantil de 18.44 en 2023 a 89.13 y 16.56  en 2028 en todas las regiones del territorio nacional.</t>
  </si>
  <si>
    <t>1.2 Aumentado el cumplimiento normativo para reducir la incidencia de complicaciones neonatales y maternas, pasando de un promedio del 75.5% en el año 2023 al 88% en el año 2028 en todas las regiones de la Red Pública de Servicios de Salud.</t>
  </si>
  <si>
    <t>1.3 Reducido el embarazo en adolescentes atendidas en los establecimientos de la Red Pública en un 20% al año 2028, mediante el fortalecimiento del acceso a servicios integrales de salud sexual y reproductiva.</t>
  </si>
  <si>
    <t>1.4 Disminuida la proporción de partos por cesárea en hospitales del sector público pasando de 48.83 en el 2023 a 34 en el 2028.</t>
  </si>
  <si>
    <t>1.5 Reducida la morbilidad y mortalidad prematura por enfermedades no transmisibles en personas de 30 a 69 años, en un 20% al año 2028, mediante la implementación de intervenciones integrales de prevención, diagnóstico temprano y tratamiento oportuno en los establecimientos de la Red Pública.</t>
  </si>
  <si>
    <t>1.6 Incrementado el acceso oportuno a servicios de salud de calidad, aumentando el acceso a servicios preventivos de 2.23% de la población prioritaria en 2023 al 5.24% en 2028 en todas las regiones del país.</t>
  </si>
  <si>
    <t>1.7 Aumentada la disponibilidad de medicamentos esenciales en los establecimientos de la Red Pública de Servicios de Salud, incrementando el cumplimiento promedio de abastecimiento del 88% en 2023 al 93% en 2028 en todas las regiones del país.</t>
  </si>
  <si>
    <t>1.8 Superadas las deficiencias en la organización e implementación de las Redes Integradas de Servicios de Salud (RISS) beneficiando a toda la población que utiliza los servicios de salud de la Red Pública, aumentando del 38% en 2023 al 50% en 2028 en todo el territorio nacional.</t>
  </si>
  <si>
    <t>1.9 Fortalecida la implementación del Modelo de Atención en Salud beneficiando a la población usuaria del primer nivel de atención, incrementando la adscripción del 7% en 2023 al 80% en 2028, en todas las regiones del país.</t>
  </si>
  <si>
    <t>1.10 Mejorada la distribución y presencia del Primer Nivel de Atención respecto a la sectorización, incrementando la presencia del Primer Nivel del 70% en 2023 al 71% en 2028  en todas las regiones del territorio nacional.</t>
  </si>
  <si>
    <t>1.11 Fortalecida la continuidad en la atención de las puérperas y recién nacidos, aumentando la captación oportuna del 30% en 2023 al 50% en 2028 en el Primer Nivel de Atención.</t>
  </si>
  <si>
    <t>1.12 Superadas las deficiencias en la organización e implementación de las Redes Integradas de Servicios de Salud (RISS) beneficiando a toda la población que utiliza los servicios de salud de la Red Pública, aumentando del 38% en 2023 al 50% en 2028 en todo el territorio nacional.</t>
  </si>
  <si>
    <t>1.13 Fortalecida la continuidad en la atención de las puérperas y recién nacidos, aumentando la captación oportuna del 30% en 2023 al 50% en 2028 en el Primer Nivel de Atención.</t>
  </si>
  <si>
    <t>2.1 Reducida la escasez de recursos humanos de salud, aumentando un 12% en el 2028 la dotación de personal en establecimientos públicos del país.</t>
  </si>
  <si>
    <t>2.2 Incrementada la eficacia de los procesos de contratación y retención de recursos humanos de salud en establecimientos públicos, reduciendo vacantes y mejorando la dotación de personal.</t>
  </si>
  <si>
    <t>3.1 Fortalecida la capacidad institucional para aumentar el acceso a servicios públicos de calidad mediante la optimización de procesos, empoderamiento del talento humano, articulación efectiva, incorporación de tecnologías de la información y comunicación, modernización de la infraestructura física y equipamiento adecuado.</t>
  </si>
  <si>
    <t>3.2 Incrementada la satisfacción de usuarios y la calidad percibida de los servicios públicos</t>
  </si>
  <si>
    <t>3.3 Cumplidos los indicadores de gestión pública institucional, garantizando disponibilidad oportuna de la información para la toma de decisiones.</t>
  </si>
  <si>
    <t>3.4 Alcanzado un cumplimiento mínimo del 90% de las metas de planificación y ejecución presupuestaria, optimizando la asignación y uso de recursos.</t>
  </si>
  <si>
    <t>3.5 Atendidas las solicitudes de información recibidas en los plazos establecidos, con reportes de cumplimiento mensual y mecanismos de retroalimentación al usuario.</t>
  </si>
  <si>
    <t>3.6 Registradas y procesadas en el Sistema Electrónico de Compras Públicas las adquisiciones y contrataciones institucionales y de la Red Pública.</t>
  </si>
  <si>
    <t>3.7 Incrementando progresivamente el índice de uso de las TIC y Gobierno Digital en la Red Pública de Servicios de Salud.</t>
  </si>
  <si>
    <t>3.8 Implementados y operativos los controles internos definidos por las NOBACI, con revisiones de cumplimiento semestrales y planes de mejora continua.</t>
  </si>
  <si>
    <t>3.9 Instalaciones físicas remodeladas y equipadas conforme a estándares de centros de salud incrementando su capacidad resolutiva.</t>
  </si>
  <si>
    <t>3.10 Implementado un sistema integral de medición y gestión de la satisfacción de usuarios, con reportes trimestrales y planes de mejora continua para elevar la calidad percibida de los servicios públicos.</t>
  </si>
  <si>
    <t>Observaciones/ Comentarios</t>
  </si>
  <si>
    <t>Meta Lograda Año 2024</t>
  </si>
  <si>
    <t>Meta Proyectada a Lograr Año 2025</t>
  </si>
  <si>
    <t>Meta Proyectada Año 2026</t>
  </si>
  <si>
    <t>Meta Lograda actual periodo                 Año 2025</t>
  </si>
  <si>
    <t>Porcentaje nacimientos prematuros</t>
  </si>
  <si>
    <t xml:space="preserve">3.1.1 Los Centros de Atención y Servicios (CEAS) y las Oficinas Regionales de Salud (ORS) reciben el Formulario de Levantamiento de Necesidades de Cooperación No Reembolsable como instrumento estandarizado, </t>
  </si>
  <si>
    <t>3.1.1.01</t>
  </si>
  <si>
    <t>Llenado y envío del formulario de levantamiento de necesidades de cooperación no reembolsable a la ORS.</t>
  </si>
  <si>
    <t>Llenado y envío del Formulario de Reporte de Donaciones a la ORS.</t>
  </si>
  <si>
    <t>1. Formulario de levantamiento de necesidades de cooperación no reembolsable completo y firmado.
2. Remisión vía correo electrónico del formulario a la ORS.</t>
  </si>
  <si>
    <t>1. Formulario de Reporte de Donaciones sellado y firmado.
2. Remisión vía correo electrónico del formulario a la ORS.</t>
  </si>
  <si>
    <t>Planificación</t>
  </si>
  <si>
    <t xml:space="preserve">3.1.5 Personal y usuarios del SNS reciben servicios tecnológicos confiables </t>
  </si>
  <si>
    <t>3.1.5.01</t>
  </si>
  <si>
    <t xml:space="preserve">Actualización de portales web  </t>
  </si>
  <si>
    <t>3.1.5.02</t>
  </si>
  <si>
    <t xml:space="preserve">Soportes incidencias tecnológicas atendidas </t>
  </si>
  <si>
    <t>3.1.5.03</t>
  </si>
  <si>
    <t xml:space="preserve">Inventario de activos tecnológicos </t>
  </si>
  <si>
    <t>Tecnología</t>
  </si>
  <si>
    <t>1.6.5 La población usuaria recibe servicios odontológicos fortalecidos y de calidad mediante la ejecución de planes de mejora de la atención dental.</t>
  </si>
  <si>
    <t>1.6.5.01</t>
  </si>
  <si>
    <t xml:space="preserve">Capacitaciones a RRHH de las areas de odontología de acuerdo a las necesidades. </t>
  </si>
  <si>
    <t>Desarrollo de plan de acciones para el acondicionamiento de infraestructura, mantenimiento de  equipos y equipamiento de las áreas de odontología  EES</t>
  </si>
  <si>
    <t>1.6.5.02</t>
  </si>
  <si>
    <t>1.6.5.03</t>
  </si>
  <si>
    <t>1.6.5.04</t>
  </si>
  <si>
    <t>Desarrollo del Programa Fomento de la Salud bucal.</t>
  </si>
  <si>
    <t>Desarrollo del Programa Hospitales libre de caries</t>
  </si>
  <si>
    <t>Odontología</t>
  </si>
  <si>
    <t>3.2.1 Los pacientes reciben cuidados seguros y de calidad mediante la continuidad en la implementación y aplicación de los siete estándares de calidad de los servicios de enfermería.</t>
  </si>
  <si>
    <t>3.2.1.01</t>
  </si>
  <si>
    <t>Capacitación y retroalimentación en dosificación y administración de medicamentos al personal de enfermería</t>
  </si>
  <si>
    <t>3.2.1.02</t>
  </si>
  <si>
    <t>3.2.1.03</t>
  </si>
  <si>
    <t>Supervisión y aplicación expediente clínico en el hospital</t>
  </si>
  <si>
    <t xml:space="preserve">Seguimiento a la aplicación de los 7 estándares de cuidados de enfermería </t>
  </si>
  <si>
    <t>Enfermería</t>
  </si>
  <si>
    <t>1.5.2 Las víctimas de violencia de género e intrafamiliar reciben atención integral, oportuna y segura en los servicios de salud.</t>
  </si>
  <si>
    <t>1.5.2.01</t>
  </si>
  <si>
    <t>Reporte de estadísticas de los casos de violencia de género e intrafamiliar.</t>
  </si>
  <si>
    <t>Género</t>
  </si>
  <si>
    <t>1.8.2 La población recibe acceso equitativo a servicios de salud, incluidos los de emergencia, de calidad, seguros, integrales, continuos e inclusivos, mediante redes integradas que incorporan mejora continua de procesos y avances tecnológicos.</t>
  </si>
  <si>
    <t>1.8.2.01</t>
  </si>
  <si>
    <t xml:space="preserve">Implementación del Modelo hospitalario y flujos de Asistencia Emergencias y Urgencias </t>
  </si>
  <si>
    <t xml:space="preserve">Socializacion e implementación del RAC-Triaje en las Salas de Emergencias Centros Hospitalarios </t>
  </si>
  <si>
    <t xml:space="preserve">Llenado de historia clinica de emergencias y registro de todos los pacientes del libro de emergencias </t>
  </si>
  <si>
    <t>Implementación del procedimiento para la entrega, recibo y reposicion de carro de paro</t>
  </si>
  <si>
    <t>Registros en el tablero de Indicadores de Gestión de las Salas de Emergencias de los Centros de Salud.</t>
  </si>
  <si>
    <t>1.8.2.02</t>
  </si>
  <si>
    <t>1.8.2.03</t>
  </si>
  <si>
    <t>1.8.2.04</t>
  </si>
  <si>
    <t>1.8.2.05</t>
  </si>
  <si>
    <t>Socialización de los procedimientos de traslado de pacientes</t>
  </si>
  <si>
    <t>Elaboración y/o actualización de los Planes de Emergencias y Desastres Hospitalarios</t>
  </si>
  <si>
    <t>Reunion del comité de emergencias para socializacion del plan Hospitalarios  Emergencias de salud publica y desastres naturales con el personal del hospital.</t>
  </si>
  <si>
    <t>Simulacro para probar la funcionabilidad de los  Planes de  Emergencias y Desastres Hospitalarios.</t>
  </si>
  <si>
    <t xml:space="preserve">Reunión con el Comite Hospitalario de Emergencias y Desastres para preparar el Operativo de Navidad y Año Nuevo comité de emergencias </t>
  </si>
  <si>
    <t>Reunión con el Comite Hospitalario de Emergencias y Desastres para preparar el Operativo de Semana Santa comité de emergencias</t>
  </si>
  <si>
    <t>Reunión con el Comite Hospitalario de Emergencias y Desastres para respuesta a Temporada Ciclonica y Eventos Hidrometeorologicos comité de emergencias</t>
  </si>
  <si>
    <t>Reunión con el Comite Hospitalario de Emergencias y Desastres para la respuesta alta demanda asistencial por siniestros siniestro viales, emergencias de salud, desastres naturales y cambio climaticos.</t>
  </si>
  <si>
    <t>1.8.2.06</t>
  </si>
  <si>
    <t>1.8.2.07</t>
  </si>
  <si>
    <t>1.8.2.08</t>
  </si>
  <si>
    <t>1.8.2.09</t>
  </si>
  <si>
    <t>1.8.2.10</t>
  </si>
  <si>
    <t>1.8.2.11</t>
  </si>
  <si>
    <t>1.8.2.12</t>
  </si>
  <si>
    <t>1.8.2.13</t>
  </si>
  <si>
    <t>Emergencia</t>
  </si>
  <si>
    <t>Formularios de verificacion de Carro de paro (Apertura, Stock y Verificacion de desfibrilador)</t>
  </si>
  <si>
    <t>1.8.3 La población usuaria recibe servicios hospitalarios fortalecidos, integrales y de calidad mediante la mejora continua de procesos y servicios, la optimización de la gestión y el fortalecimiento de la infraestructura, el equipamiento y las capacidades del personal.</t>
  </si>
  <si>
    <t>1.8.3.01</t>
  </si>
  <si>
    <t>Supervision de indicadores de calidad en el programa de hemodialisis y diálisis peritoneal, para los centros que apliquen para el programa.</t>
  </si>
  <si>
    <t>Plan de mejora a partir de los resultados de la evaluacion de indicadores de calidad en el programa de hemodialisis y diálisis peritoneal, para los centros que apliquen para el programa.</t>
  </si>
  <si>
    <t>Seguimiento a los planes de mejora de la evaluacion de indicadores de calidad en el programa de hemodialisis y diálisis peritoneal, para los centros que apliquen para el programa.</t>
  </si>
  <si>
    <t>Seguimiento al plan de mejora de las evaluaciones de la calidad de los servicios de nutrición</t>
  </si>
  <si>
    <t>Elaboración de los planes de mejora a partir de los resultados de evaluacion de procesos de bioseguridad hospitalaria</t>
  </si>
  <si>
    <t>Seguimiento a los planes de mejora de evaluación de procesos de bioseguridad hospitalaria</t>
  </si>
  <si>
    <t>Implementación del procedimiento de hosteleria hospitalaria</t>
  </si>
  <si>
    <t>Diagnóstico situacional de la conformación de los comités hospitalarios</t>
  </si>
  <si>
    <t>Conformacion de los comité Hospitalarios</t>
  </si>
  <si>
    <t>Evaluacion de la Metodologia de Gestion Productiva</t>
  </si>
  <si>
    <t>Plan de mejora a partir de los resultados de la evaluacion de la metodologia de gestion productiva</t>
  </si>
  <si>
    <t>Seguimiento a los planes de mejora de la MGP</t>
  </si>
  <si>
    <t xml:space="preserve">Supervisión de la calidad de los servicios de nutrición </t>
  </si>
  <si>
    <t>Desarrollo de los planes de mejora a partir de los resultados de las evaluaciones de la calidad de los servicios de nutrición</t>
  </si>
  <si>
    <t>Implementación del plan de mejora de las evaluaciones de la calidad de los servicios de nutrición</t>
  </si>
  <si>
    <t>Análisis del comportamiento de las objeciones médicas y administrativas</t>
  </si>
  <si>
    <t>Elaboracion de los planes de mejora para la disminucion de las objeciones médicas, administrativas y el incremento de la facturación de los CEAS, en coordinacion de los SRS los centros de salud.</t>
  </si>
  <si>
    <t>Seguimiento a la ejecución de planes de mejora para la disminucion de las objeciones médicas, administrativas y el incremento de la facturación de los CEAS.</t>
  </si>
  <si>
    <t>1.8.3.02</t>
  </si>
  <si>
    <t>1.8.3.03</t>
  </si>
  <si>
    <t>1.8.3.04</t>
  </si>
  <si>
    <t>1.8.3.05</t>
  </si>
  <si>
    <t>1.8.3.06</t>
  </si>
  <si>
    <t>1.8.3.07</t>
  </si>
  <si>
    <t>1.8.3.08</t>
  </si>
  <si>
    <t>1.8.3.09</t>
  </si>
  <si>
    <t>1.8.3.10</t>
  </si>
  <si>
    <t>1.8.3.11</t>
  </si>
  <si>
    <t>1.8.3.12</t>
  </si>
  <si>
    <t>1.8.3.13</t>
  </si>
  <si>
    <t>1.8.3.14</t>
  </si>
  <si>
    <t>1.8.3.15</t>
  </si>
  <si>
    <t>1.8.3.16</t>
  </si>
  <si>
    <t>1.8.3.17</t>
  </si>
  <si>
    <t>1.8.3.18</t>
  </si>
  <si>
    <t>1.8.3.19</t>
  </si>
  <si>
    <t>1.8.3.20</t>
  </si>
  <si>
    <t>Centros Hospitalarios</t>
  </si>
  <si>
    <t>Notificación oportuna de las enfermedades bajo vigilancia epidemiológica (Epi 1 y 2)</t>
  </si>
  <si>
    <t>Matriz</t>
  </si>
  <si>
    <t>3.5.1 La ciudadanía y los usuarios del SNS acceden a información pública y mecanismos de participación (consultas, veedurías y control social), fortaleciendo la transparencia, la rendición de cuentas y la mejora continua de los servicios.</t>
  </si>
  <si>
    <t>3.5.1.01</t>
  </si>
  <si>
    <t>Actualización del Portal de Transparencia.</t>
  </si>
  <si>
    <t>OAI</t>
  </si>
  <si>
    <t>Levantamiento del estatus y necesidades de la Oficina de Acceso la Información</t>
  </si>
  <si>
    <t>3.5.1.02</t>
  </si>
  <si>
    <t>Capacitación en la Ley 200-04 y la Resolución No. 002-21de la Dirección General de Ética e Integridad Gubernamental, dirigida al personal administrativo del Hospital.</t>
  </si>
  <si>
    <t xml:space="preserve">Capacitación en el Sistema Nacional de Atención Ciudadana 311, dirigida al personal del Hospital. </t>
  </si>
  <si>
    <t>Capacitación sobre declaración jurada de bienes, a los funcionarios competentes, de conformidad con la Ley 311-14.</t>
  </si>
  <si>
    <t xml:space="preserve">Capacitación en la Ley No. 172-13 sobre Protección de Datos Personales a todo el personal del hospital. </t>
  </si>
  <si>
    <t>Creación de la Matriz de Responsabilidad y socialización  con el personal del hospital</t>
  </si>
  <si>
    <t xml:space="preserve">Creación y/ o actualización de la Resolución de Información Clasificada, si aplica </t>
  </si>
  <si>
    <t>3.5.1.03</t>
  </si>
  <si>
    <t>3.5.1.04</t>
  </si>
  <si>
    <t>3.5.1.05</t>
  </si>
  <si>
    <t>3.5.1.06</t>
  </si>
  <si>
    <t>3.5.1.07</t>
  </si>
  <si>
    <t>3.5.1.08</t>
  </si>
  <si>
    <t>El RAI debe preparar la capacitación e impartirla a todo el personal de la  hospitales.</t>
  </si>
  <si>
    <t>El RAI es el responsable de crear y actualizar la Resolución de Información Clasificada.</t>
  </si>
  <si>
    <t>3.8.1 Los establecimientos de la red y las unidades gestoras del SNS reciben fortalecimiento de la gestión financiera mediante la fiscalización del gasto, la evaluación del control interno, el seguimiento de indicadores financieros y la regularización de anticipos según su naturaleza, asegurando uso eficiente, transparente y oportuno de los recursos.</t>
  </si>
  <si>
    <t>3.8.1.01</t>
  </si>
  <si>
    <t>3.8.1.02</t>
  </si>
  <si>
    <t>3.8.1.03</t>
  </si>
  <si>
    <t>3.8.1.04</t>
  </si>
  <si>
    <t>3.8.1.05</t>
  </si>
  <si>
    <t>3.8.1.06</t>
  </si>
  <si>
    <t>3.8.1.07</t>
  </si>
  <si>
    <t>Fiscalización</t>
  </si>
  <si>
    <t>3.8.1.08</t>
  </si>
  <si>
    <t>Implementación del plan de mejora con  las recomendaciones resultados de las auditorías realizadas.</t>
  </si>
  <si>
    <t>Elaboración y remisión de nóminas de Incentivo Rendimiento Individual  y guardias presenciales en los plazos establecidos.</t>
  </si>
  <si>
    <t>Ejecución de planes de mejora resultados de la evaluación de control interno aplicada.</t>
  </si>
  <si>
    <t>Reunión con las áreas para identificación de cumplimiento de las actividades programadas del plan piloto Proyecto Sistema de Fiscalización y Control Regional.</t>
  </si>
  <si>
    <t>Remisión reporte comportamiento de indicadores financieros en seguimiento (disminución de deuda, eficientización de la nómina e incremento de captación recursos directos)..</t>
  </si>
  <si>
    <t xml:space="preserve">Ejecución de fondos del anticipo financiero  en los plazos establecidos. </t>
  </si>
  <si>
    <t>Tramitación oportuna ante la ORS de los registros de firmas en cuentas bancarias a nuevos directores y administradores.</t>
  </si>
  <si>
    <t>Contratación de firma privada para realizar auditoría interna</t>
  </si>
  <si>
    <t>Los incentivos aplican a todos los establecimientos, las guardias presenciales excluye los establecimientos de autogestión</t>
  </si>
  <si>
    <t>Hospitales bajo seguimiento en el SISMAP Salud</t>
  </si>
  <si>
    <t>Establecimientos de salud de la región Valdesia (Juan Pablo Pina).</t>
  </si>
  <si>
    <t>Hospitales de autogestión</t>
  </si>
  <si>
    <t>22 Hospitales convencionales y  hospitales de autogestión.</t>
  </si>
  <si>
    <t>Soportes de la ejecución</t>
  </si>
  <si>
    <t xml:space="preserve">No Objeción MAP
DFC-F0-015 
DFC-F0-016 
Formularios reporte diario y mensual guardias presenciales           </t>
  </si>
  <si>
    <t>Formulario de recepción expediente de rendición de cuenta  de anticipo financiero</t>
  </si>
  <si>
    <t>Oficio de solicitud</t>
  </si>
  <si>
    <t>Contrato</t>
  </si>
  <si>
    <t>3.6.1 Los establecimientos de la red y unidades usuarias del SNS disponen oportunamente de bienes y servicios esenciales mediante la eficientización de la gestión de compras y contrataciones, asegurando planificación, transparencia, competencia y ahorro.</t>
  </si>
  <si>
    <t>3.6.1.01</t>
  </si>
  <si>
    <t>3.6.1.02</t>
  </si>
  <si>
    <t>3.6.1.03</t>
  </si>
  <si>
    <t>Consolidación y validación de la plantilla para el Plan Anual de Compras y Contrataciones 2027</t>
  </si>
  <si>
    <t xml:space="preserve">Seguimiento a la formulación del presupuesto 2027 </t>
  </si>
  <si>
    <t>Matriz PACC</t>
  </si>
  <si>
    <t xml:space="preserve">Matrix Presupuesto </t>
  </si>
  <si>
    <t>Reporte ejecución Metas Físicas y Financieras en el SIGEF 2026</t>
  </si>
  <si>
    <t>Sólo aplica a hospitales autogestionados</t>
  </si>
  <si>
    <t>3.1.6 La población usuaria recibe servicios seguros y de calidad mediante el fortalecimiento del modelo institucional de gestión y monitoreo de la calidad, con estándares, indicadores, auditorías y acciones de mejora continua en todas las unidades.</t>
  </si>
  <si>
    <t>3.1.6.01</t>
  </si>
  <si>
    <t>3.1.6.02</t>
  </si>
  <si>
    <t>3.1.6.03</t>
  </si>
  <si>
    <t>3.1.6.04</t>
  </si>
  <si>
    <t>Elaboración de la memoria institucional 2026</t>
  </si>
  <si>
    <t>Autoevaluación POA 2026</t>
  </si>
  <si>
    <t>Elaboración del Plan Operativo Anual 2027</t>
  </si>
  <si>
    <t>Elaboración y seguimiento a la ejecución de los planes de mejora acorde a los hallazgos del MEP</t>
  </si>
  <si>
    <t>MEP</t>
  </si>
  <si>
    <t>3.1.6.05</t>
  </si>
  <si>
    <t>3.1.6.06</t>
  </si>
  <si>
    <t>3.1.6.07</t>
  </si>
  <si>
    <t>3.1.6.08</t>
  </si>
  <si>
    <t>3.1.6.09</t>
  </si>
  <si>
    <t>3.1.6.10</t>
  </si>
  <si>
    <t>3.1.6.11</t>
  </si>
  <si>
    <t>Elaboración del informe de autodiagnóstico y sistema afinado de puntuación CAF</t>
  </si>
  <si>
    <t>Informe de seguimiento a plan de mejora CAF año en curso</t>
  </si>
  <si>
    <t xml:space="preserve">Elaboración plan de mejora CAF del próximo año </t>
  </si>
  <si>
    <t>Implementación, renovación o actualización de CCC (Carta Compromiso al Ciudadano) según aplique</t>
  </si>
  <si>
    <t>Seguimiento al cumplimiento de la CCC (Carta Compromiso al Ciudadano)</t>
  </si>
  <si>
    <t>Seguimiento a la implementación plan de mejora SISMAP Salud y Programa de Desempeño SNS</t>
  </si>
  <si>
    <t>Ejecución de las sesiones del comité de calidad del CEAS</t>
  </si>
  <si>
    <t>Resolución aprobatoria</t>
  </si>
  <si>
    <t>El RAI tiene dos opciones para realizar esta actividad:
1.	Solicitar al Ministerio de la Presidencia que imparta la capacitación; o, 
2.	Solicitar al RAIs de la regional la capacitación.</t>
  </si>
  <si>
    <t>El RAI tiene dos opciones para realizar esta actividad:
1.	Solicitar a la Cámara de Cuentas que imparta la capacitación; o, 
2.	Preparar la capacitación e impartirla a todo el personal que le corresponda presentarla</t>
  </si>
  <si>
    <t>El RAI es el responsable de crear, socializar y actualizar la Matriz de Responsabilidad Informacional. También debe agotar el proceso de registro ante la DIGEIG.
Cada vez que se produzca un cambio (desvinculación o renuncia) de una de las personas responsables de suministrar la información, se debe modificar la Matriz de Responsabilidad Informacional y agotar nuevamente todo el proceso. 
Este documento debe estar publicado en el Portal de Transparencia. 
Ver Resolución 03-2012 emitida por la DIGEIG en fecha 7 de diciembre de 2012.</t>
  </si>
  <si>
    <t>3.6.1.04</t>
  </si>
  <si>
    <t>Autoevaluación del desempeño hospitalario del SISCOMPRA y elaboración de un plan de mejora conforme hallazgos</t>
  </si>
  <si>
    <t>Solo aplica a hospitales que tienen SECP</t>
  </si>
  <si>
    <t>Administrativo-Financiero</t>
  </si>
  <si>
    <t>3.1.7 Los establecimientos de la red SNS disponen de bienes oportunos, custodiados y en condiciones óptimas mediante el fortalecimiento del Sistema de Administración de Bienes: registro e inventario, control y trazabilidad, mantenimiento, distribución y bajas, con enfoque de ciclo de vida y transparencia.</t>
  </si>
  <si>
    <t>3.1.7.01</t>
  </si>
  <si>
    <t>Actualizacion de Inventarios de la ORS</t>
  </si>
  <si>
    <t>3.1.7.02</t>
  </si>
  <si>
    <t xml:space="preserve">Registro de Activos en el Sistema de Administracion de Bienes (SIAB) </t>
  </si>
  <si>
    <t>1.7.1 Pacientes reciben medicamentos esenciales para el tratamiento adecuado y oportuno de sus condiciones de salud.</t>
  </si>
  <si>
    <t>1.7.1.01</t>
  </si>
  <si>
    <t>Reunión Comité Farmaco Terapeutico (CFT) Hospitalario y promoción del uso racional de los medicamentos.</t>
  </si>
  <si>
    <t>Medicamentos</t>
  </si>
  <si>
    <t>2.1.1 El personal del SNS recibe desarrollo de competencias (técnicas y blandas), evaluación del desempeño y gestión de seguridad y salud en el trabajo, con procesos efectivos de relaciones laborales, para mejorar el desempeño, el bienestar y el cumplimiento normativo en toda la red.</t>
  </si>
  <si>
    <t>2.1.1.01</t>
  </si>
  <si>
    <t>Ejecución Plan de Capacitación 2026.</t>
  </si>
  <si>
    <t>Recursos Humanos</t>
  </si>
  <si>
    <t>1- El informe trimestral se realiza en el formulario estandarizado por el INAP. 
2-Adicional presentar listados de asistencia y plan de capacitación 2026.</t>
  </si>
  <si>
    <t>2.1.1.02</t>
  </si>
  <si>
    <t>2.1.1.03</t>
  </si>
  <si>
    <t>Detección necesidades capacitación por departamento CEAS Plan 2027.</t>
  </si>
  <si>
    <t>Elaboración del Plan de Capacitación CEAS 2027.</t>
  </si>
  <si>
    <t>Presentar anexo formulario por departamento, de acuerdo a la estructura organizativa de cada dependencia.</t>
  </si>
  <si>
    <t>Realizar plan de capacitación en formulario estándarizado por el INAP.</t>
  </si>
  <si>
    <t>Consolidado de resultados de evaluación del desempeño laboral 2025.</t>
  </si>
  <si>
    <t>Consolidado de resultados de acuerdos del desempeño laboral  2026.</t>
  </si>
  <si>
    <t>2.1.1.04</t>
  </si>
  <si>
    <t>2.1.1.05</t>
  </si>
  <si>
    <t>2.1.1.06</t>
  </si>
  <si>
    <t>2.1.1.07</t>
  </si>
  <si>
    <t>2.1.1.08</t>
  </si>
  <si>
    <t>Elaboración informe técnico resultados de evaluación del desempeño laboral 2025 CEAS y remisión al SRS.</t>
  </si>
  <si>
    <t>Monitoreo por departamento  de los acuerdos de desempeño laboral 2027</t>
  </si>
  <si>
    <t>Remisión al SRS consolidado trimestral de acuerdos de desempeño personal nuevo ingreso CEAS</t>
  </si>
  <si>
    <t>Matriz para reportar resultados de evaluación del desempeño laboral 2025.</t>
  </si>
  <si>
    <t>Matriz para reportar acuerdos del desempeño laboral 2026.</t>
  </si>
  <si>
    <t>Informe técnico de resultados evaluación del desempeño laboral 2025.</t>
  </si>
  <si>
    <t>No se requiere listado de asistencia adicional, ya que la minuta estandarizada del MAP es firmada por los colaboradores que participan en la reunión de revisión.</t>
  </si>
  <si>
    <t>3.2.2 La población usuaria y los clínicos reciben diagnósticos confiables y oportunos mediante el fortalecimiento de la red del SNS: monitoreo y evaluación continua de la calidad para guiar decisiones, habilitación/acreditación de establecimientos y cumplimiento de estándares de seguridad, asegurando acceso eficiente a servicios de calidad.</t>
  </si>
  <si>
    <t>3.2.2.01</t>
  </si>
  <si>
    <t>3.2.2.02</t>
  </si>
  <si>
    <t>3.2.2.03</t>
  </si>
  <si>
    <t>3.2.2.04</t>
  </si>
  <si>
    <t>3.2.2.05</t>
  </si>
  <si>
    <t>3.2.2.06</t>
  </si>
  <si>
    <t>3.2.2.07</t>
  </si>
  <si>
    <t>3.2.2.08</t>
  </si>
  <si>
    <t>3.2.2.09</t>
  </si>
  <si>
    <t>3.2.2.10</t>
  </si>
  <si>
    <t>Autoevaluacion SLIPTA para cumplimiento de SISMAP SALUD</t>
  </si>
  <si>
    <t>Plan de Mejora</t>
  </si>
  <si>
    <t>Laboratorios e Imágenes</t>
  </si>
  <si>
    <t>Garantizar la disponibilidad de pruebas de laboratorios y estudios de imágenes que se realizan a embarazadas y recien nacidos en hospitales maternos.</t>
  </si>
  <si>
    <t>Automatización de los servicios/ mantenimiento a los equipos  y calibracion de cabinas de los departamentos de microbiologia en los EES que cuentan con departamento de microbiologia clinica.</t>
  </si>
  <si>
    <t>laboratorios e Imágenes</t>
  </si>
  <si>
    <t>Cumplimiento la ruta de recolecion y/o envio y/o recepción de las muestras.</t>
  </si>
  <si>
    <t>Autoevaluacion para cumplimiento de habilitacion en los EES que cuentan con servicios de hemoterapia.</t>
  </si>
  <si>
    <t>Conformación y/o actualización de  clubes de donantes de sangre en EES que cuentan con servicios de hemoterapia.</t>
  </si>
  <si>
    <t>Cronograma de ruta/ formularios de envios y/o recepción de muestras.</t>
  </si>
  <si>
    <t>Acta de formación/ Listado actualizado del club de donantes.</t>
  </si>
  <si>
    <t>Mantenimiento a los equipos  y calibracion de cabinas.</t>
  </si>
  <si>
    <t>Reporte de los mantenimientos de equipos y calibración de cabinas.</t>
  </si>
  <si>
    <t>Compra de insumos para la toma de las muestras.</t>
  </si>
  <si>
    <t>Envio mensual Infolab a SRS</t>
  </si>
  <si>
    <t>Listado de disponibilidad de insumos de toma de muestras.  Evidencia de compra de insumos actualizada.</t>
  </si>
  <si>
    <t>Captura de envio a SRS</t>
  </si>
  <si>
    <t>Reunion con DPS cordinar entrega insumos de malaria</t>
  </si>
  <si>
    <t>3.2.3 Establecimientos de salud garantizan un entorno de atención seguro y confiable para los usuarios, conforme a estándares nacionales e internacionales</t>
  </si>
  <si>
    <t>3.2.3.01</t>
  </si>
  <si>
    <t>3.2.3.02</t>
  </si>
  <si>
    <t>3.2.3.03</t>
  </si>
  <si>
    <t>3.2.3.04</t>
  </si>
  <si>
    <t>3.2.3.05</t>
  </si>
  <si>
    <t>3.2.3.06</t>
  </si>
  <si>
    <t>3.2.3.07</t>
  </si>
  <si>
    <t>3.2.3.08</t>
  </si>
  <si>
    <t>Aplicación del formulario de evaluación del programa de Prevención y Control de Infecciones (PCI) y bioseguridad.</t>
  </si>
  <si>
    <t>Elaboración de plan de mejora del programa de prevención y control de infecciones y procesos de bioseguridad, con base en los hallazgos de las autoevaluaciones .</t>
  </si>
  <si>
    <t xml:space="preserve">Monitoreo de la calidad del agua </t>
  </si>
  <si>
    <t>Limpieza y desinfección de la cisterna y/o red de distribución de agua del establecimiento</t>
  </si>
  <si>
    <t xml:space="preserve">Registro y análisis de eventos adversos: IAAS, caída de pacientes, errores de medicación, relacionados a cirugía, transfusiones, embarazo, parto y puerperio. </t>
  </si>
  <si>
    <t>Capacitación a personal de servicios generales en higiene de manos, uso de EPP y gestión de desechos.</t>
  </si>
  <si>
    <t>Capacitación a personal médico, enfermería y laboratorio en higiene de manos, uso de EPP y gestión de desechos.</t>
  </si>
  <si>
    <t>Calidad de los Servicios de Salud</t>
  </si>
  <si>
    <t>El informe, debidamente aprobado por la dirección y el área administrativa (firmado y sellado), debe incluir las evidencias de las mejoras alcanzadas y las acciones realizadas para gestionar el cierre de las brechas pendientes. OJO: EVIDENCIA SISMAP.</t>
  </si>
  <si>
    <t>El establecimiento deberá elaborar un informe trimestral que integre los hallazgos del monitoreo diario del cloro residual en fuentes y puntos críticos de agua (intensivos, urgencias, quirófano, cocina, etc), así como los resultados de los análisis microbiológicos (mensuales o, como mínimo, trimestrales). El informe deberá incluir las medidas correctivas aplicadas ante desviaciones o contaminaciones detectadas y la última fecha de limpieza y desinfección de cisterna y/o red de distribución de agua. OJO: EVIDENCIA SISMAP</t>
  </si>
  <si>
    <t>Limpieza y desinfección semestral o, como mínimo, anual y de manera inmediata si se detecta:</t>
  </si>
  <si>
    <t>- Presencia de sedimentos o suciedad visible.</t>
  </si>
  <si>
    <t>- Resultados microbiológicos con patógenos indicadores (ej. E. coli, coliformes totales, Pseudomonas).</t>
  </si>
  <si>
    <t>- Reparaciones o interrupciones prolongadas en el suministro de agua.</t>
  </si>
  <si>
    <t xml:space="preserve">Formulario de registro compartido por PCR y Formularios de reportes y accion preventiva de eventos adversos (DGCSS-FO-071) </t>
  </si>
  <si>
    <t>OJO: EVIDENCIA SISMAP.</t>
  </si>
  <si>
    <t>Informe, matriz de registro diario de cloro residual, resultado de estudios microbiológicos</t>
  </si>
  <si>
    <t>Fotografias del proceso, constancia de servicio recibido, en caso de terceros</t>
  </si>
  <si>
    <t>Formularios completados</t>
  </si>
  <si>
    <t xml:space="preserve">Listado de participantes </t>
  </si>
  <si>
    <t>3.9.3 Establecimientos de salud logran y sostienen su habilitación conforme a la normativa vigente</t>
  </si>
  <si>
    <t>3.9.3.01</t>
  </si>
  <si>
    <t>3.9.3.02</t>
  </si>
  <si>
    <t>3.9.3.03</t>
  </si>
  <si>
    <t>3.9.3.04</t>
  </si>
  <si>
    <t xml:space="preserve">Implementación de Autoinspecciones de Habilitación </t>
  </si>
  <si>
    <t xml:space="preserve">Elaboración de Plan de Mejora </t>
  </si>
  <si>
    <t xml:space="preserve">Notificación de Estatus de Habilitación </t>
  </si>
  <si>
    <t xml:space="preserve">Implementación de Acciones de Plan de Mejora de Habilitación </t>
  </si>
  <si>
    <t>Formularios autorizados por DSHH</t>
  </si>
  <si>
    <t>Plan de Mejora en el formato autorizado DGCSS-FO-005</t>
  </si>
  <si>
    <t xml:space="preserve">Plan actualizado y evidencias de ejecución </t>
  </si>
  <si>
    <t>Certificado Vigente/
Recibo de renovación MSP</t>
  </si>
  <si>
    <t>Aplicación de encuestas de satisfacción de usuarios acorde a cuota establecida mensualmente y Generación de reporte de nivel de satisfacción de usuarios</t>
  </si>
  <si>
    <t>Formulación y/o actualización del plan de mejora de la experiencia del paciente</t>
  </si>
  <si>
    <t>Seguimiento del cumplimiento de acciones  del plan de mejora de la experiencia del paciente (alineado con los resultados de las supervisones, encuestas de satisfacción, grupos focales, QDRS).</t>
  </si>
  <si>
    <t>Gestión de los buzones de sugerencias (QDRS)</t>
  </si>
  <si>
    <t>Registro de las referencias y contrareferencias de la Red.</t>
  </si>
  <si>
    <t>Cumplimiento indicadores de AU</t>
  </si>
  <si>
    <t>3.10.1.01</t>
  </si>
  <si>
    <t>3.10.1.02</t>
  </si>
  <si>
    <t>3.10.1.03</t>
  </si>
  <si>
    <t>3.10.1.04</t>
  </si>
  <si>
    <t>3.10.1.05</t>
  </si>
  <si>
    <t>3.10.1.06</t>
  </si>
  <si>
    <t xml:space="preserve">3.10.1 Personas usuarias de los servicios públicos reciben acceso oportuno y eficiente a servicios públicos de calidad </t>
  </si>
  <si>
    <t>Atención a Usuarios</t>
  </si>
  <si>
    <t>Reporte digital  (fuente tablero BI)</t>
  </si>
  <si>
    <t>Plan de Mejora elaborado/actualizado</t>
  </si>
  <si>
    <t xml:space="preserve">En caso no tener registros, Deben fechar y colocar el comentario de que no hubo </t>
  </si>
  <si>
    <t>Reporte (enviado desde el  SRS)</t>
  </si>
  <si>
    <t>Ejecución del Monitoreo Interno en Adherencia a Protocolos, Guías de Atención y otras Normativas de Salud.</t>
  </si>
  <si>
    <t>Formularios</t>
  </si>
  <si>
    <t>Aplica solo a CEAS que no estén en remozamiento/remoción y que ofrezcan el servicio a monitorear. En caso de no realizar el monitoreo, debe entregarse una carta justificativa firmada y sellada por la Dirección.
ENERO-MARZO: consulta prenatal, morbilidades maternas y lista de seguridad en cirugía. MAYO-JULIO: morbilidades neonatales, pediátricas y de salud pública. SEPTIEMBRE-NOVIEMBRE: completitud de expedientes.</t>
  </si>
  <si>
    <t>Elaboración y/o Actualización de los Planes de Mejora asociados al Monitoreo Interno de la Adherencia a Protocolos, Guias de Atención y Otras Normativas de Salud.</t>
  </si>
  <si>
    <t>Planes de Mejora</t>
  </si>
  <si>
    <t>Avances en la Ejecución de los Planes de Mejora asociados al Monitoreo Interno de la Adherencia a Protocolos, Guias de Atención y Otras Normativas de Salud.</t>
  </si>
  <si>
    <t>Informe de seguimiento a la implementación y correcto llenado de la Lista de Verificación de la Seguridad de la Cirugía.</t>
  </si>
  <si>
    <t>Conformación vigente del Comité de Mejora Continua de la Calidad de la Atención y Seguridad del Paciente en el establecimiento de salud.</t>
  </si>
  <si>
    <t>Acta Constitutiva</t>
  </si>
  <si>
    <t>Reuniones del Comité de Mejora Continua de la Calidad de la Atención y Seguridad del Paciente.</t>
  </si>
  <si>
    <t>Actas de Reunión (Minutas); Listados de participación</t>
  </si>
  <si>
    <t>Capacitación en Humanización de los Servicios</t>
  </si>
  <si>
    <t>Agenda; Listados de participación; Fotos</t>
  </si>
  <si>
    <t>Capacitación en la Guía Técnica para la Implementación de la Lista de Verificación de la Seguridad de la Cirugía del Ministerio de Salud Pública.</t>
  </si>
  <si>
    <t>Capacitación en Protocolos y Guías de Atención emitidos por el Ministerio de Salud Pública (los que apliquen según su cartera de servicios).</t>
  </si>
  <si>
    <t>3.2.2.11</t>
  </si>
  <si>
    <t>3.2.2.12</t>
  </si>
  <si>
    <t>3.2.2.13</t>
  </si>
  <si>
    <t>3.2.2.14</t>
  </si>
  <si>
    <t>3.2.2.15</t>
  </si>
  <si>
    <t>3.2.2.16</t>
  </si>
  <si>
    <t>3.2.2.17</t>
  </si>
  <si>
    <t>3.2.2.18</t>
  </si>
  <si>
    <t>3.2.2.19</t>
  </si>
  <si>
    <t>1.2.1 Gestantes reciben atención médica y servicios de salud materna basados en protocolos y normas nacionales e internacionales.</t>
  </si>
  <si>
    <t>1.2.1.01</t>
  </si>
  <si>
    <t>Seguimiento de la  Morbilidad Materna Extrema</t>
  </si>
  <si>
    <t>Todos los hospitales regionales, maternos, materno infantil, que ofrecen servicios maternos</t>
  </si>
  <si>
    <t>Materno Infantil y Adolescentes</t>
  </si>
  <si>
    <t>1.2.1.02</t>
  </si>
  <si>
    <t>Análisis de los indicadores Maternos Neonatales de la Sala Situacional</t>
  </si>
  <si>
    <t>Plantilla estandarizada</t>
  </si>
  <si>
    <t>Todos los CEAS regionales, especializados y de referencia que ofrezcan servicios maternos</t>
  </si>
  <si>
    <t>1.2.1.03</t>
  </si>
  <si>
    <t>Seguimiento a la implementacion de la Estrategia Código Rojo.</t>
  </si>
  <si>
    <t>Todos los hospitales regionales, maternos y materno infantil que ofrecen servicios maternos</t>
  </si>
  <si>
    <t>1.2.1.04</t>
  </si>
  <si>
    <t>Seguimiento al tamizaje de infecciones vaginales y urinarias en la embarazada</t>
  </si>
  <si>
    <t>Materno Dr. Reynaldo Almanzar, Maternidad Nuestra Señora de la Altagracia, Materno Infantil San Lorenzo de los Mina, Maternidad Presidente Estrella Ureña</t>
  </si>
  <si>
    <t>1.2.1.05</t>
  </si>
  <si>
    <t xml:space="preserve">Elaboracion de los planes de mejora de la metodología de Observación de la Práctica Clínica (OPC) según los resultados del monitoreo de calidad de los servicios en los CEAS priorizados </t>
  </si>
  <si>
    <t>CEAS PRIORIZADOS 
SRS Ozama
1. Hospital Materno Dr. Reynaldo Almánzar
2. Hospital Maternidad Nuestra Señora de la Altagracia
3. Hospital Materno Infantil San Lorenzo de los Mina
4. Hospital Materno Dra. Evangelina Rodríguez
5. ⁠Hospital Materno Infantil Dr. Marcelino Vélez Santana
6. Hospital Materno Infantil Dr. Julio Rodriguez Grullón
SRS Valdesia
7.Hospital Regional Juan Pablo Pina
SRS Cibao Norte
8. Hospital Maternidad Presidente Estrella Ureña
SRS Cibao Nordeste
9. Hospital Regional  San Vicente de Paul
SRS Enriquillo
10. Hospital Regional Jaime Mota
SRS Higuamo
11. Hospital Materno Infantil Nuestra Señora de la Altagracia
12. Hospital Materno Infantil Dr. Francisco Gonzalvo. 
SRS Yuma 
13. Hospital Regional Dr. Antonio Musa
SRS El Valle
14. Hospital Regional Dr. Alejandro Cabral
15. Hospital Regional Taiwán 19 de marzo
SRS Cibao Noroeste
16. Hospital Materno Infantil Dr.José Francisco Peña Gómez
SRS Cibao Sur
17. Hospital Regional Dr. Luis Morillo King</t>
  </si>
  <si>
    <t>1.2.1.06</t>
  </si>
  <si>
    <t>Seguimiento a la Planificación  Post Evento Obstétrico</t>
  </si>
  <si>
    <t xml:space="preserve">Informe </t>
  </si>
  <si>
    <t>1.2.1.07</t>
  </si>
  <si>
    <t>Monitoreo  al apego a protocolo de atencion en consulta prenatal.</t>
  </si>
  <si>
    <t>1.1.1 Niños, niñas y Adolescentes reciben atención médica y servicios de salud basado en protocolos nacionales e internacionales.</t>
  </si>
  <si>
    <t>1.1.1.01</t>
  </si>
  <si>
    <t>Fortalecimiento de los Programas Madre Canguro .</t>
  </si>
  <si>
    <t>Autoevaluación (enero)/ Plan de mejora (febrero)/ Registro Módulo PMC (mensual)/ Avances Plan de mejora (junio, septiembre,diciembre)</t>
  </si>
  <si>
    <t xml:space="preserve">Maternidad Nuestra Señora de la Altagracia, Infantil Dr. Robert Reid Cabral, Materno Infantil San Lorenzo de Los Mina, Materno Dr.Reynaldo Almanzar, Materno Dra. Evangelina Rodríguez, Materno Infantil Dr. Marcelino Velez, Hospital Pediátrico Dr. José Manuel Rodriguez Jimenes, Juan Pablo Pina, Infantil Dr. Arturo Grullón, Maternidad Presidente Estrella Ureña, San Vicente de Paul, Jaime Mota, Dr. Antonio Musa, Materno Infantil Nuestra Señora de la Altagracia, Materno Infantil Dr. Francisco A. Gonzalvo, Taiwan 19 de marzo, Dr.Alejandro Cabral, Materno Infantil Dr. José Fco. Peña Gómez, Dr. Luis M. Morillo King  </t>
  </si>
  <si>
    <t>1.1.1.02</t>
  </si>
  <si>
    <t>1.1.1.03</t>
  </si>
  <si>
    <t>Seguimiento a la Sala Situacional IA</t>
  </si>
  <si>
    <t>Reporte digital Módulo Sala Situacional IA</t>
  </si>
  <si>
    <t>Infantil Dr. Arturo Grullón, Dr. Luis Morillo King, San Vicente de Paul, Materno Infantil Dr. José Francisco Peña Gómez, Juan Pablo Pina, Jaime Mota, Regional Dr. Alejandro Cabral, Taiwan 19 de marzo, Regional Dr. Antonio Musa, Materno Infantil Nuestra Señora de la Altagracia, Materno Infantil Dr. Francisco A. Gonzalvo, Infantil Dr. Robert Reid Cabral, Materno Infantil San Lorenzo de Los Mina, Materno Infantil Dr. Marcelino Vélez Santana, Pediátrico Dr. Hugo Mendoza, Infantil Dr. José Rodriguez Jimenes, Materno Infantil Dr. Julio Rodriguez Grullón, Materno Infantil de Villa Mella</t>
  </si>
  <si>
    <t>1.1.1.04</t>
  </si>
  <si>
    <t>Plan (elaboración enero) Seguimiento (abril, julio, octubre)</t>
  </si>
  <si>
    <t>1.1.1.05</t>
  </si>
  <si>
    <t>Reporte casos niños asistidos por violencia.</t>
  </si>
  <si>
    <t>Registro Sala Situacional/ Formulario de reporte</t>
  </si>
  <si>
    <t>Elaboración e implementación del plan de mejora para fortalecimiento de las Unidades de Atención Integrales en Salud para personas Adolescentes</t>
  </si>
  <si>
    <t>Pediátrico Dr. Hugo Mendoza, Pediátrico Dr. Robert Reid Cabral, Materno Infantil San Lorenzo de Los Mina, Municipal Materno Infantil Villa Mella, Infantil Dr. Arturo Grullón, Dr. Ricardo Limardo, Maternidad Infantil Nuestra Señora de la Altagracia (Higuey), Dr. Luis Manuel Morillo King, Juan Pablo Pina, Materno Infantil Dr.Francisco Gonzalvo, San Vicente de Paúl, Dr.Antonio Musa, Jaime Mota, Materno Infantil Dr. Marcelino Vélez, Centro Dr. Nelson Astacio</t>
  </si>
  <si>
    <t xml:space="preserve">Reporte de la Planificación familiar en Adolescentes </t>
  </si>
  <si>
    <t>Hospitales que asisten Adolecentes</t>
  </si>
  <si>
    <t>1.1.2 Recién nacidos reciben atención medica y servicios de salud neonatal basados en protocolos y normas nacionales e internacionales</t>
  </si>
  <si>
    <t>1.2.2.01</t>
  </si>
  <si>
    <t>1.2.2.02</t>
  </si>
  <si>
    <t>Vigilanica sanitaria del agua en las UCIN del SNS</t>
  </si>
  <si>
    <t>Maternidad Nuestra Señora de la Altagracia , Materno Infantil San Lorenzo de los Mina, Materno Dr. Reynaldo Almánzar, Materno Infantil Dr. Marcelino Vélez, Maternidad Presidente Estrella Ureña, Materno Infantil Nuestra Señora de la Altagracia (Higuey), Juan Pablo Pina, San Vicente de Paul, Dr. Luis M. Morillo King, Infantil Dr.Robert Reid Cabral, Maternidad Dra.Evangelina Rodriguez, Materno Infantil Dr. José Fco.Peña Gomez,  Jaime Mota, Dr. Antonio Musa, Infantil Dr. Arturo Grullon, Materno Infantil Dr. José Rodriguez Grullón (Ciudad Sanitaria), Pediatrico Dr.Hugo Mendoza, Taiwan 19 de marzo, Dr. Alejandro Cabral</t>
  </si>
  <si>
    <t xml:space="preserve">Monitoreo del registro en línea del Certificado de Nacido Vivo </t>
  </si>
  <si>
    <t>Todos los CEAS donde se producen nacimientos</t>
  </si>
  <si>
    <r>
      <t xml:space="preserve">Cada establecimiento debe contar con planes de mejora aprobados (firmados y sellados), con actividades acorde a los hallazgos identificados en el Monitoreo Interno de la Adherencia a Protocolos, Guias de Atención y Otras Normativas de Salud. </t>
    </r>
    <r>
      <rPr>
        <u/>
        <sz val="10"/>
        <color rgb="FF000000"/>
        <rFont val="Calibri"/>
        <family val="2"/>
        <scheme val="minor"/>
      </rPr>
      <t xml:space="preserve"> OJO: Es una evidencia a cargar para SISMAP Salud</t>
    </r>
    <r>
      <rPr>
        <sz val="10"/>
        <color rgb="FF000000"/>
        <rFont val="Calibri"/>
        <family val="2"/>
        <scheme val="minor"/>
      </rPr>
      <t>.</t>
    </r>
  </si>
  <si>
    <r>
      <t xml:space="preserve">El informe (firmado y sellado) debe reflejar los avances en la ejecución de las actividades aprobadas en los planes de mejora. </t>
    </r>
    <r>
      <rPr>
        <u/>
        <sz val="10"/>
        <color rgb="FF000000"/>
        <rFont val="Calibri"/>
        <family val="2"/>
        <scheme val="minor"/>
      </rPr>
      <t>OJO: Es una evidencia a cargar para SISMAP Salud</t>
    </r>
    <r>
      <rPr>
        <sz val="10"/>
        <color rgb="FF000000"/>
        <rFont val="Calibri"/>
        <family val="2"/>
        <scheme val="minor"/>
      </rPr>
      <t>.</t>
    </r>
  </si>
  <si>
    <r>
      <t xml:space="preserve">El informe (firmado y sellado) debe mencionar los resultados del monitoreo interno, brechas detectadas, aciones de seguimiento y análisis comparativo con monitoreos anteriores para conocer el nivel de avance. </t>
    </r>
    <r>
      <rPr>
        <u/>
        <sz val="10"/>
        <color rgb="FF000000"/>
        <rFont val="Calibri"/>
        <family val="2"/>
        <scheme val="minor"/>
      </rPr>
      <t>OJO: Es una evidencia a cargar para SISMAP Salud</t>
    </r>
    <r>
      <rPr>
        <sz val="10"/>
        <color rgb="FF000000"/>
        <rFont val="Calibri"/>
        <family val="2"/>
        <scheme val="minor"/>
      </rPr>
      <t>.</t>
    </r>
  </si>
  <si>
    <r>
      <t xml:space="preserve">Cada establecimiento debe contar con un acta vigente del comité (firmada, sellada, con todos sus campos llenos). Se actualiza solo ante cambios en sus integrantes o inactividad igual o mayor a 3 meses.  </t>
    </r>
    <r>
      <rPr>
        <u/>
        <sz val="10"/>
        <color rgb="FF000000"/>
        <rFont val="Calibri"/>
        <family val="2"/>
        <scheme val="minor"/>
      </rPr>
      <t>OJO: Es una evidencia a cargar para SISMAP Salud</t>
    </r>
    <r>
      <rPr>
        <sz val="10"/>
        <color rgb="FF000000"/>
        <rFont val="Calibri"/>
        <family val="2"/>
        <scheme val="minor"/>
      </rPr>
      <t>.</t>
    </r>
  </si>
  <si>
    <r>
      <t xml:space="preserve">El Comité debe reunirse </t>
    </r>
    <r>
      <rPr>
        <b/>
        <u/>
        <sz val="10"/>
        <color rgb="FF000000"/>
        <rFont val="Calibri"/>
        <family val="2"/>
        <scheme val="minor"/>
      </rPr>
      <t>MENSUAL</t>
    </r>
    <r>
      <rPr>
        <sz val="10"/>
        <color rgb="FF000000"/>
        <rFont val="Calibri"/>
        <family val="2"/>
        <scheme val="minor"/>
      </rPr>
      <t xml:space="preserve">. Las actas de reuniones (minutas) deben tener todos los campos llenos, firmada y sellada. Su contenido debe reflejar los temas tratados por el comité, con seguimiento a acuerdos y compromisos.  </t>
    </r>
    <r>
      <rPr>
        <u/>
        <sz val="10"/>
        <color rgb="FF000000"/>
        <rFont val="Calibri"/>
        <family val="2"/>
        <scheme val="minor"/>
      </rPr>
      <t>OJO: Es una evidencia a cargar para SISMAP Salud</t>
    </r>
    <r>
      <rPr>
        <sz val="10"/>
        <color rgb="FF000000"/>
        <rFont val="Calibri"/>
        <family val="2"/>
        <scheme val="minor"/>
      </rPr>
      <t>.</t>
    </r>
  </si>
  <si>
    <r>
      <t xml:space="preserve">Agenda con el sello del establecimiento; listado de participación firmado y sellado, sin campos vacíos. Mínimo 3 fotografías. </t>
    </r>
    <r>
      <rPr>
        <u/>
        <sz val="10"/>
        <color rgb="FF000000"/>
        <rFont val="Calibri"/>
        <family val="2"/>
        <scheme val="minor"/>
      </rPr>
      <t>OJO: Es una evidencia a cargar para SISMAP Salud</t>
    </r>
    <r>
      <rPr>
        <sz val="10"/>
        <color rgb="FF000000"/>
        <rFont val="Calibri"/>
        <family val="2"/>
        <scheme val="minor"/>
      </rPr>
      <t>.</t>
    </r>
  </si>
  <si>
    <r>
      <t xml:space="preserve">Dirigida a cirujanos, anestesiólogos, instrumentistas, enfermeras de cirugía y personal de enfermería de las salas de recuperación, así como otros que se consideren necesarios. </t>
    </r>
    <r>
      <rPr>
        <u/>
        <sz val="10"/>
        <color rgb="FF000000"/>
        <rFont val="Calibri"/>
        <family val="2"/>
        <scheme val="minor"/>
      </rPr>
      <t>OJO: Es una evidencia a cargar para SISMAP Salud</t>
    </r>
    <r>
      <rPr>
        <sz val="10"/>
        <color rgb="FF000000"/>
        <rFont val="Calibri"/>
        <family val="2"/>
        <scheme val="minor"/>
      </rPr>
      <t>.</t>
    </r>
  </si>
  <si>
    <r>
      <t xml:space="preserve">La agenda y la lista de participantes deben especificar claramente el nombre oficial del protocolo o guía nacional abordado en la capacitación, según lo establecido por el Ministerio de Salud Pública. Mínimo 3 fotografías.  </t>
    </r>
    <r>
      <rPr>
        <u/>
        <sz val="10"/>
        <color rgb="FF000000"/>
        <rFont val="Calibri"/>
        <family val="2"/>
        <scheme val="minor"/>
      </rPr>
      <t>OJO: Es una evidencia a cargar para SISMAP Salud</t>
    </r>
    <r>
      <rPr>
        <sz val="10"/>
        <color rgb="FF000000"/>
        <rFont val="Calibri"/>
        <family val="2"/>
        <scheme val="minor"/>
      </rPr>
      <t>.</t>
    </r>
  </si>
  <si>
    <t>1.2.2 Garantizada la atención integral con calidad y oportunidad, mediante la coordinación clínica y asistencial de los servicios de salud</t>
  </si>
  <si>
    <t>1.2.2.2  Provisión de servicios de Salud Materno, Infantil y Adolescentes de Calidad</t>
  </si>
  <si>
    <t>1.2.2.2.04</t>
  </si>
  <si>
    <t>Fortalecimiento en la atención a pacientes criticos (emergencia y UCIP)</t>
  </si>
  <si>
    <t>Pediatría
Neonatología</t>
  </si>
  <si>
    <t>1.2.2.2.06</t>
  </si>
  <si>
    <t>Seguimiento a la cobertura de vacunas del recien nacido y la aplicación en menores de 5 años</t>
  </si>
  <si>
    <t>Matriz de vacuna</t>
  </si>
  <si>
    <t>1.2.2.2.07</t>
  </si>
  <si>
    <t xml:space="preserve">Seguimiento al uso y correcto llenado de la Cédula de Salud del niño/niña. </t>
  </si>
  <si>
    <t>1.2.2.2.01</t>
  </si>
  <si>
    <t>Implementación y seguimiento a la Sala Situacional Infanto Adolescente.</t>
  </si>
  <si>
    <t>Informe trimestral</t>
  </si>
  <si>
    <t>Plan de mejora</t>
  </si>
  <si>
    <t>Autoevaluación/ Módulo de registro/ Plan de Mejora</t>
  </si>
  <si>
    <t>(Acompañamiento en la elaboración e implemtación de planes de mejora, autoevaluación y apego a los protocolos). VER CRONOGRAMA DE VISITAS CEAS  Provinciales Evaluación marzo, implementación primer informe junio y final noviembre . Para implementación norcentral no aplica y para la metropolitana hospitales pediatricos y materno infantiles donde no se implementa.</t>
  </si>
  <si>
    <t>Pediatría/adolecentes
Neonatología</t>
  </si>
  <si>
    <t>1.2.2.2.05</t>
  </si>
  <si>
    <t>Fortalecimiento en la atención a NNA asistidos por violencia.</t>
  </si>
  <si>
    <t>1.2.2.2.08</t>
  </si>
  <si>
    <t>Fortalecimiento de las condiciones esenciales para la atención a personas adolescentes</t>
  </si>
  <si>
    <t>Deben presentar el plan al inicio, luego deben presentar el seguimiento a la ejecucion, mediante un informe al junto del plan</t>
  </si>
  <si>
    <t>1.1.3 Reducida la morbi-mortalidad de las enfermedades transmisibles, incluidas la infección por el VIH/SIDA, la Tuberculosis, las infecciones de transmisión sexual, las hepatitis virales, enfermedades transmitidas por vectores, enfermedades desatendidas, tropicales y zoonóticas, y las enfermedades prevenibles mediante vacunación; con especial atención en las poblaciones vulnerables</t>
  </si>
  <si>
    <t>1.1.3.1 Aumento de la provisión de servicios de salud sexual y reproductiva en la Red SNS</t>
  </si>
  <si>
    <t>1.1.3.1.09</t>
  </si>
  <si>
    <t>Seguimiento y reporte de los casos de Sepsis Materna</t>
  </si>
  <si>
    <t>Materno-Neonatal</t>
  </si>
  <si>
    <t>Nutricion</t>
  </si>
  <si>
    <t>Bioseguridad</t>
  </si>
  <si>
    <t>Epidemiologia</t>
  </si>
  <si>
    <t>Sub- Director medico</t>
  </si>
  <si>
    <t>Sub- Direccion</t>
  </si>
  <si>
    <t>Facturacion/ Auditoria Medica</t>
  </si>
  <si>
    <t>3.1.1 Fortalecida la gestión institucional y productiva mediante la mejora de la transparencia, efectividad de la administración de recursos y servicios.</t>
  </si>
  <si>
    <t xml:space="preserve">3.1.1.3Programa de Fortalecimiento del  Nivel Especializado </t>
  </si>
  <si>
    <t>3.1.1.3.04</t>
  </si>
  <si>
    <t>Realizar matriz de las ARS contratadas en el centro de salud</t>
  </si>
  <si>
    <t>matriz de ars contratadas</t>
  </si>
  <si>
    <t>Facturacion</t>
  </si>
  <si>
    <t>3.1.1.3.05</t>
  </si>
  <si>
    <t>Implementación del proceso de Prefactura en centros priorizados.</t>
  </si>
  <si>
    <t>informe</t>
  </si>
  <si>
    <t>Facturacion/Auditoria Medica</t>
  </si>
  <si>
    <t>2.1.1 Incrementada las competencias y resolutividad de los colaboradores, de acuerdo a la complejidad de sus funciones, las necesidades de salud de la población y los compromisos del sector</t>
  </si>
  <si>
    <t>2.1.1.3  Evaluación del desempeño laboral.</t>
  </si>
  <si>
    <t>2.1.1.3.03</t>
  </si>
  <si>
    <t>Consolidado de resultados de acuerdos del desempeño laboral  2025.</t>
  </si>
  <si>
    <t>Matriz para reportar acuerdos del desempeño laboral 2025</t>
  </si>
  <si>
    <t xml:space="preserve">2.1.1.4 Desarrollados e implementados los aspectos de gestión relacionados con seguridad y salud en el trabajo. </t>
  </si>
  <si>
    <t>2.1.1.4.01</t>
  </si>
  <si>
    <t>Implementación del Sistema de Seguridad y Salud en la Administración Pública (SISTAP).</t>
  </si>
  <si>
    <t>2.1.1.4.02</t>
  </si>
  <si>
    <t xml:space="preserve">Evaluación, seguimiento del personal con licencias recurrentes y los enviados a auditoria médica . </t>
  </si>
  <si>
    <t xml:space="preserve">Informe de evaluación, seguimiento del personal con licencias recurrentes y los enviados a auditoria médica . </t>
  </si>
  <si>
    <t>2.1.1.4.03</t>
  </si>
  <si>
    <t xml:space="preserve">Seguimiento e investigación de accidentes y enfermedades laborales. </t>
  </si>
  <si>
    <t>2.1.1.4.04</t>
  </si>
  <si>
    <t>Gestión de subsidios por enfermedad común.</t>
  </si>
  <si>
    <t xml:space="preserve">
Matriz, reporte del registro  SISALRIL. 
</t>
  </si>
  <si>
    <t>2.3.1 Reducida las disparidades en la disponibilidad de personal de salud en los diferentes niveles de atención</t>
  </si>
  <si>
    <t xml:space="preserve">2.3.1.1 Levantamiento de necesidades de personal para cubrir vacantes actuales y nuevos recursos. </t>
  </si>
  <si>
    <t xml:space="preserve">Reporte  trimestral de la dotación de acuerdo a las estructuras aprobadas del establecimientos. </t>
  </si>
  <si>
    <t>Reporte consolidado (fisico y digital en formato de Excel).</t>
  </si>
  <si>
    <t>2.3.1.1.02</t>
  </si>
  <si>
    <t xml:space="preserve"> Validación de estatus de los perfiles de los colaboradores activos en nómina.</t>
  </si>
  <si>
    <t>Listados de participantes
Reporte trimestral (Físico y digital en formato de Excel).</t>
  </si>
  <si>
    <t>3.1.1.3 Fortalecimiento del Sistema de Administración de Bienes</t>
  </si>
  <si>
    <t>3.2.1.3.01</t>
  </si>
  <si>
    <t>Actualización de inventarios Sede</t>
  </si>
  <si>
    <t>3.2.1 Mejorada la sostenibilidad financiera del SNS mediante el control de gastos, saneamiento de las deudas e incremento de las distintas fuentes de financiamiento con el fin de garantizar la prestación de servicios en salud con oportunidad y eficiencia</t>
  </si>
  <si>
    <t>3.2.1.1  Ejecución de los procesos de compra en tiempo oportuno</t>
  </si>
  <si>
    <t>3.2.1.1.01</t>
  </si>
  <si>
    <t>Codificación y carga PACC 2026</t>
  </si>
  <si>
    <t>3.2.1.1.02</t>
  </si>
  <si>
    <t xml:space="preserve">Seguimiento al comportamiento del SISCOMPRA </t>
  </si>
  <si>
    <t>Compras</t>
  </si>
  <si>
    <t>3.7.1.3 Identificación de buenas prácticas en función del Programa de Innovación para los EES</t>
  </si>
  <si>
    <t>3.7.1.3.01</t>
  </si>
  <si>
    <t>Identificación de buenas prácticas en función del Programa de Innovación para los EESS.</t>
  </si>
  <si>
    <t>Formulario de postulación</t>
  </si>
  <si>
    <t>Planificación y Desarrollo</t>
  </si>
  <si>
    <t>3.7.1 Fortalecida la capacidad institucional mediante la optimización de los procesos, empoderamiento del talento humano y articulación interna contribuyendo a la mejora continua de la gestión institucional</t>
  </si>
  <si>
    <t>3.7.1.1 Fortalecimiento del modelo de gestión y monitoreo de la calidad institucional</t>
  </si>
  <si>
    <t>3.7.1.1.10</t>
  </si>
  <si>
    <t>Mesa interna para la revisión y ajuste del Plan Operativo Anual 2026</t>
  </si>
  <si>
    <t>Calidad de la gestion</t>
  </si>
  <si>
    <t xml:space="preserve">Calidad de la gestion </t>
  </si>
  <si>
    <t>3.3.1 Aumentada la conexión del SNS con los medios informativos y la población, manteniendo con ellos una comunicación ágil, fluida y de calidad; que nos permita satisfacer con rapidez las peticiones y necesidades de información sobre la institución y los servicios ofrecidos</t>
  </si>
  <si>
    <t>3.3.1.1 Implementación del Manual de Señalética e Identidad de la Red SNS (Comunicación estratégica y posicionamiento institucional).</t>
  </si>
  <si>
    <t>3.3.1.1.02</t>
  </si>
  <si>
    <t>Cumplimiento de la identidad institucional EES. (para el Programa Desempeño SNS).</t>
  </si>
  <si>
    <t>Comunicaciones</t>
  </si>
  <si>
    <t>3.3.1.2 Desplique del Manual de Comunicaciones Internas y Externas</t>
  </si>
  <si>
    <t>3.3.1.2.01</t>
  </si>
  <si>
    <t xml:space="preserve">Despliegue Plan Institucional de Comunicaciones: Colocación carteles / displays publicitarios (impresos/digitales) en centros de la Red.
</t>
  </si>
  <si>
    <t xml:space="preserve">Fotos </t>
  </si>
  <si>
    <t>1.3.3 Desarrollo y mantenimiento de un modelo de evaluación de la entrega de servicios sanitarios con carácter igualitario y libre de discriminación, que promueva mediante la continua retroalimentación, la generación de mejores resultados en materia de salud lo que se traduzca en el aumento de la satisfacción de las personas con respecto a los servicios públicos de salud</t>
  </si>
  <si>
    <t>1.3.3.2 Continuidad implementacion de la Politica de estandar de los cuidados de enfemeria como indicadores de calidad</t>
  </si>
  <si>
    <t>1.3.3.2.02</t>
  </si>
  <si>
    <t>Implementación de los instrumentos de expediente clinico y su aplicación para la mejora en la calidad de los cuidados por encargadas regionales de enfermería</t>
  </si>
  <si>
    <t>1.3.3.2.03</t>
  </si>
  <si>
    <t>Monitoreo de los cuidados que ofrece el personal de enfermería a los usuarios en los EES de la red publica en el ambito ambulatorio y hospitalario</t>
  </si>
  <si>
    <t>Formulario de supervisión</t>
  </si>
  <si>
    <t>1.3.3.2.04</t>
  </si>
  <si>
    <t>Aplicación del estandar Prevención y control de infecciones asociadas a la atención de salud. (IAAS) Por el personal de enfermería</t>
  </si>
  <si>
    <t>Formulario</t>
  </si>
  <si>
    <t>2.1.1.1 Programa Cuidados de enfermería en plataforma de capacitación</t>
  </si>
  <si>
    <t>2.1.1.1.01</t>
  </si>
  <si>
    <t>Capacitación Estandar Proceso de Atención de Enfermería en el ámbito ambulatorio y hospitalario</t>
  </si>
  <si>
    <t>Solicitamos la eliminacion de esta actividad que corresponde a la regional. No se puede eliminar, pues esta actividad no es de la exclusividad de la Regional. La Encargada de Enfermería del Hospital debe capacitar a todo su personal de enferemería.</t>
  </si>
  <si>
    <t>2.1.1.1.02</t>
  </si>
  <si>
    <t>Capacitaciones de Liderazgo y Gestión por las encargadas regionales de enfermería en los EES</t>
  </si>
  <si>
    <t>1.1.1  Primer Nivel de Atención fortalecido y con alta resolución para garantizar  la prestación de servicios integrales de promoción de la salud, prevención de la enfermedad, diagnóstico, tratamiento, rehabilitación y cuidados paliativos;  condicionada a la necesidades de salud y características de la población</t>
  </si>
  <si>
    <t>1.1.1.2  Ampliación y mejora de la provisión de servicios de apoyo diagnóstico  y laboratorio</t>
  </si>
  <si>
    <t>1.1.1.2.01</t>
  </si>
  <si>
    <t>Supervisión para verificación de stock de insumos</t>
  </si>
  <si>
    <t>Laboratorio e Imágenes</t>
  </si>
  <si>
    <t>1.1.1.2.02</t>
  </si>
  <si>
    <t>Conformación y/o actualización de  clubes de donantes de sangre en EES</t>
  </si>
  <si>
    <t>Acta de conformación</t>
  </si>
  <si>
    <t>1.1.1.2.03</t>
  </si>
  <si>
    <t>Cumplimiento de envio de las muestras</t>
  </si>
  <si>
    <t>Formulario de envío muestras</t>
  </si>
  <si>
    <t>1.1.1.2.05</t>
  </si>
  <si>
    <t>Cumplimiento acuerdo establecido/ reunión de seguimiento al plan</t>
  </si>
  <si>
    <t>1.1.1.2.06</t>
  </si>
  <si>
    <t>Implementación de ampliación cartera de servicios de acuerdo a complejidad</t>
  </si>
  <si>
    <t>Infolab</t>
  </si>
  <si>
    <t>1.1.1.2.04</t>
  </si>
  <si>
    <t>Digitalización de las pruebas y resultados</t>
  </si>
  <si>
    <t>1.3.4 Fortalecida la calidad de la atención en salud como resultado del seguimiento a los aspectos técnicos y no técnicos de la atención, que disminuya el riesgo de la seguridad del paciente y de los resultados esperados de salud</t>
  </si>
  <si>
    <t>1.3.4.1 Monitoreo de la Calidad en los Servicios de Salud</t>
  </si>
  <si>
    <t>1.3.4.1.03</t>
  </si>
  <si>
    <t>Elaboración del Reporte de Monitoreo de Expedientes en Adherencia a Protocolos, Guías de Atención y Otras Normativas del MSP</t>
  </si>
  <si>
    <t xml:space="preserve">"Solo aplica para CEAS que no estén en remozamiento/remoción y ofrezcan el servicio a monitorear. El reporte cuatrimestral se realizará de la siguiente manera:
ABRIL: morbilidades maternas y neonatales 
AGOSTO: morbilidades pediátricas y de salud pública
DICIEMBRE: completitud de expedientes y seguridad en cirugía"
</t>
  </si>
  <si>
    <t>Cirugia</t>
  </si>
  <si>
    <t>1.3.4.1.01</t>
  </si>
  <si>
    <t>Autoevaluación del Comité de Mejora Continua de la Calidad de la Atención y Seguridad del Paciente.</t>
  </si>
  <si>
    <t xml:space="preserve">Formularios y  sustentos de cada ítem del formulario de autoevaluación del comité.
</t>
  </si>
  <si>
    <t>1.3.4.2 Prevención y Control del Riesgo Biológico</t>
  </si>
  <si>
    <t>1.3.4.2.01</t>
  </si>
  <si>
    <t>Reuniones Ordinarias de los siguientes Comités: 
* Comité de Prevención y Control de Infecciones Asociadas a la Atención (IAAS)
* Comité de Bioseguridad
* Comité Ambiental de Higiene y Desechos Hospitalarios</t>
  </si>
  <si>
    <t>Bioseguridad/ Mantenimiento</t>
  </si>
  <si>
    <t>Bioseguraida/ Mantenimiento</t>
  </si>
  <si>
    <t>3.1.1.2 Fortalecimiento de la Fiscalización y de la evaluación del control interno</t>
  </si>
  <si>
    <t>3.1.1.2.02</t>
  </si>
  <si>
    <t>Asegurar el reporte oportuno de facturación eficiente de ingresos por las diferentes fuentes de financiamiento.</t>
  </si>
  <si>
    <t>Financiero</t>
  </si>
  <si>
    <t>3.1.1.2.05</t>
  </si>
  <si>
    <t>Reportar la ejecución presupuestaria consolidada de ingresos y egresos proveniente de las diferentes fuentes de financiamiento.</t>
  </si>
  <si>
    <t>3.1.1.2.06</t>
  </si>
  <si>
    <t>Cargar oportunamente las informaciones financieras cumpliendo con los criterios de calidad dispuestos por las normativas para que estén disponible a la ciudadanía.</t>
  </si>
  <si>
    <t>3.1.1.2.07</t>
  </si>
  <si>
    <t>Realizar el cierre de las operaciones del año fiscal de acuerdo con las normativas emitidas por la DIGECOG.</t>
  </si>
  <si>
    <t>3.7.1.1.12</t>
  </si>
  <si>
    <t>Formulación del presupuesto 2026</t>
  </si>
  <si>
    <t>3.1.1.2.08</t>
  </si>
  <si>
    <t>Elaboración de los Estados Financieros y sus anexos</t>
  </si>
  <si>
    <t>Estados Financieros (Registro Digital)</t>
  </si>
  <si>
    <t>1.3.3.1 Gestión de la Experiencia del Paciente</t>
  </si>
  <si>
    <t>1.3.3.1.02</t>
  </si>
  <si>
    <t>Generación de reporte de nivel de satisfacción de usuarios</t>
  </si>
  <si>
    <t xml:space="preserve">El reporte debe presentar el promedio del nivel de satisfacción logrado por trimestre.
</t>
  </si>
  <si>
    <t>Atención a los Usuarios</t>
  </si>
  <si>
    <t>1.3.3.1.03</t>
  </si>
  <si>
    <t>Elaboración del plan de mejora de la experiencia del paciente</t>
  </si>
  <si>
    <t xml:space="preserve">En concordancia con los hallazgos reportados en las supervisiones del nivel central y regional, asi como de los grupos focales, encuestas de satisfacción, QDRS.
</t>
  </si>
  <si>
    <t>FOLDER</t>
  </si>
  <si>
    <t>CAJA</t>
  </si>
  <si>
    <t>venta de servicios</t>
  </si>
  <si>
    <t>PAPEL BOND</t>
  </si>
  <si>
    <t>RESMA</t>
  </si>
  <si>
    <t>LAPICEROS AZUL</t>
  </si>
  <si>
    <t xml:space="preserve">CAJA </t>
  </si>
  <si>
    <t>LAPICEROS NEGRO</t>
  </si>
  <si>
    <t>GRAPADORA</t>
  </si>
  <si>
    <t>UNIDAD</t>
  </si>
  <si>
    <t>LAPICEROS  ROJO</t>
  </si>
  <si>
    <t>GRAPAS</t>
  </si>
  <si>
    <t>COMPUTADORA</t>
  </si>
  <si>
    <t>IMPRESORA</t>
  </si>
  <si>
    <t>TONEL</t>
  </si>
  <si>
    <t>TONER</t>
  </si>
  <si>
    <t xml:space="preserve">GRAPADORA </t>
  </si>
  <si>
    <t>CLIP</t>
  </si>
  <si>
    <t xml:space="preserve">PAPEL BON </t>
  </si>
  <si>
    <t>PROYECTOR</t>
  </si>
  <si>
    <t>Lapiz de carbon</t>
  </si>
  <si>
    <t>SACAPUNTAS</t>
  </si>
  <si>
    <t>POSTIN</t>
  </si>
  <si>
    <t>Impresora</t>
  </si>
  <si>
    <t>Computadora</t>
  </si>
  <si>
    <t>Tonel</t>
  </si>
  <si>
    <t>Refrigerios</t>
  </si>
  <si>
    <t>papel bond</t>
  </si>
  <si>
    <t>lapicero azul</t>
  </si>
  <si>
    <t>caja</t>
  </si>
  <si>
    <t>tonel</t>
  </si>
  <si>
    <t>Pastas</t>
  </si>
  <si>
    <t>Cepillos</t>
  </si>
  <si>
    <t>computadora</t>
  </si>
  <si>
    <t>lapicero negro</t>
  </si>
  <si>
    <t>CALCULADORA</t>
  </si>
  <si>
    <t>GOMAS DE BORRAR</t>
  </si>
  <si>
    <t>CLIPS</t>
  </si>
  <si>
    <t>TIJERAS</t>
  </si>
  <si>
    <t xml:space="preserve">POSTIN </t>
  </si>
  <si>
    <t>lapiceros azul</t>
  </si>
  <si>
    <t>Folders</t>
  </si>
  <si>
    <t>GOMITAS</t>
  </si>
  <si>
    <t xml:space="preserve">FOLDER </t>
  </si>
  <si>
    <t>PAPEL BOND LEGAL</t>
  </si>
  <si>
    <t xml:space="preserve">CLIPS </t>
  </si>
  <si>
    <t>LAPIZ CARBON</t>
  </si>
  <si>
    <t xml:space="preserve">PAPEL BOND </t>
  </si>
  <si>
    <t>MARCADORES</t>
  </si>
  <si>
    <t>PAQUETES</t>
  </si>
  <si>
    <t xml:space="preserve">GOMITAS </t>
  </si>
  <si>
    <t>CARPETA DE ARO</t>
  </si>
  <si>
    <t>HOJOAS PLASTICAS PARA CARPETAS</t>
  </si>
  <si>
    <t>PAQUETE</t>
  </si>
  <si>
    <t>FOLDERS</t>
  </si>
  <si>
    <t>TINTA</t>
  </si>
  <si>
    <t>POTES</t>
  </si>
  <si>
    <t>CAJAS</t>
  </si>
  <si>
    <t xml:space="preserve">FOLDERS </t>
  </si>
  <si>
    <t>CLIC</t>
  </si>
  <si>
    <t>CORREPTOR</t>
  </si>
  <si>
    <t xml:space="preserve">TONER </t>
  </si>
  <si>
    <t>SELLO</t>
  </si>
  <si>
    <t>LAPIZ DE CARBON</t>
  </si>
  <si>
    <t>CARPETAS DE ARO</t>
  </si>
  <si>
    <t>BORRADORES</t>
  </si>
  <si>
    <t>UNIDADES</t>
  </si>
  <si>
    <t>SACA GRAPAS</t>
  </si>
  <si>
    <t>Computador</t>
  </si>
  <si>
    <t>und</t>
  </si>
  <si>
    <t>Lapiceros</t>
  </si>
  <si>
    <t>Papel Bon</t>
  </si>
  <si>
    <t>Toner</t>
  </si>
  <si>
    <t>Grapadora</t>
  </si>
  <si>
    <t>Grapas</t>
  </si>
  <si>
    <t>Clips</t>
  </si>
  <si>
    <t>Postin Adhesivos</t>
  </si>
  <si>
    <t>Corrector</t>
  </si>
  <si>
    <t>Lapiceros azul</t>
  </si>
  <si>
    <t>Papel Bond</t>
  </si>
  <si>
    <t xml:space="preserve">GRAPAS </t>
  </si>
  <si>
    <t>CERA PARA CONTAR</t>
  </si>
  <si>
    <t>REGLAS</t>
  </si>
  <si>
    <t>SELLOS</t>
  </si>
  <si>
    <t>CUADERNOS</t>
  </si>
  <si>
    <t>COMPUTADORAS</t>
  </si>
  <si>
    <t>TONELS</t>
  </si>
  <si>
    <t>CORRECTOR</t>
  </si>
  <si>
    <t>SACA PUNTAS</t>
  </si>
  <si>
    <t>computadoras</t>
  </si>
  <si>
    <t>impresoras</t>
  </si>
  <si>
    <t xml:space="preserve">Tonel </t>
  </si>
  <si>
    <t xml:space="preserve">Lapicero azul </t>
  </si>
  <si>
    <t>folder</t>
  </si>
  <si>
    <t>marcadores</t>
  </si>
  <si>
    <t>paquete</t>
  </si>
  <si>
    <t>grapadora</t>
  </si>
  <si>
    <t xml:space="preserve">grapas </t>
  </si>
  <si>
    <t xml:space="preserve">clips </t>
  </si>
  <si>
    <t>tijeras</t>
  </si>
  <si>
    <t>impresora</t>
  </si>
  <si>
    <t>LAPICERO AZUL</t>
  </si>
  <si>
    <t>3.1.1.02</t>
  </si>
  <si>
    <t>BOTELLA DE TINTA EPSON T544</t>
  </si>
  <si>
    <t>UNIDAD 4 COLORES</t>
  </si>
  <si>
    <t>BOTELLA DE TINTA EPSON 504</t>
  </si>
  <si>
    <t>LAPICEROS</t>
  </si>
  <si>
    <t xml:space="preserve">MEMORIA USB 3.0 DE 32GB </t>
  </si>
  <si>
    <t>HOJAS PLASTICAS</t>
  </si>
  <si>
    <t>PAQUTES</t>
  </si>
  <si>
    <t>CORRECTORES</t>
  </si>
  <si>
    <t>UNIDADE</t>
  </si>
  <si>
    <t xml:space="preserve">LAPICERO AZUL </t>
  </si>
  <si>
    <t>CLICS</t>
  </si>
  <si>
    <t xml:space="preserve">TONEL </t>
  </si>
  <si>
    <t xml:space="preserve"> TONEL NEGRO</t>
  </si>
  <si>
    <t>FOLDEL</t>
  </si>
  <si>
    <t>PAPEL BON</t>
  </si>
  <si>
    <t>LAPICERO</t>
  </si>
  <si>
    <t>CUADERNO</t>
  </si>
  <si>
    <t xml:space="preserve">SELLO </t>
  </si>
  <si>
    <t xml:space="preserve">TINTA </t>
  </si>
  <si>
    <t>MARCADOR</t>
  </si>
  <si>
    <t>MEMORIA</t>
  </si>
  <si>
    <t>IMPRESORA MULTIFUNCIONAL</t>
  </si>
  <si>
    <t xml:space="preserve">IMPRESORA </t>
  </si>
  <si>
    <t>CLAN</t>
  </si>
  <si>
    <t>MASCOTA</t>
  </si>
  <si>
    <t>PALICERO</t>
  </si>
  <si>
    <t>PALICERO AZUL</t>
  </si>
  <si>
    <t>COMUTADORA</t>
  </si>
  <si>
    <t>Tonel /Tinta</t>
  </si>
  <si>
    <t>Lapicero azul</t>
  </si>
  <si>
    <t>crayon</t>
  </si>
  <si>
    <t>medidor del agua</t>
  </si>
  <si>
    <t>camara fotografica digital</t>
  </si>
  <si>
    <t>lapicero</t>
  </si>
  <si>
    <t xml:space="preserve">caja </t>
  </si>
  <si>
    <t>folders</t>
  </si>
  <si>
    <t>cello</t>
  </si>
  <si>
    <t>grapas</t>
  </si>
  <si>
    <t>POTE</t>
  </si>
  <si>
    <t xml:space="preserve">CLIP </t>
  </si>
  <si>
    <t>LAPICERO AZULE</t>
  </si>
  <si>
    <t>BUZONES</t>
  </si>
  <si>
    <t>CANDADO PEQUEÑO</t>
  </si>
  <si>
    <t>POST- IT</t>
  </si>
  <si>
    <t>Eliminar no incluye a nuestro hospital</t>
  </si>
  <si>
    <t>eliminar no incluye a nuestro hospital</t>
  </si>
  <si>
    <t>Eliminar no comtamos con hemodialisis</t>
  </si>
  <si>
    <t>Eliminar no contamos con hemodialisis</t>
  </si>
  <si>
    <t>Cambio de responsable</t>
  </si>
  <si>
    <t>Activo fijo</t>
  </si>
  <si>
    <t>Planificacion</t>
  </si>
  <si>
    <t>3.1.6 La población us+B100:V106uaria recibe servicios seguros y de calidad mediante el fortalecimiento del modelo institucional de gestión y monitoreo de la calidad, con estándares, indicadores, auditorías y acciones de mejora continua en todas las unidades.</t>
  </si>
  <si>
    <t>Eliminar no tenemos microbilogia</t>
  </si>
  <si>
    <t>Eliminar no tenemos hemoterapia</t>
  </si>
  <si>
    <t>Ezacinar nioneics hemoterapia</t>
  </si>
  <si>
    <t>las recomendacionede mmro mrazaiólis realizadas</t>
  </si>
  <si>
    <t>de la evaluaciónejormro mnes plió as aplicada</t>
  </si>
  <si>
    <t>aos Fortalecida la gestión institucional y productiva mediante lna ortalecida la gestión institucional y productiva mediante lncs ersuy anexos</t>
  </si>
  <si>
    <t>nómina e amiemro m daióeus directos).</t>
  </si>
  <si>
    <t>del anticipo financiero  en los plazoantimro mo leióabs establecidos</t>
  </si>
  <si>
    <t>Eliminar no somos hospital de autogestion</t>
  </si>
  <si>
    <t>Eliminar no estamos selecionado para realizar la actividad</t>
  </si>
  <si>
    <t xml:space="preserve">se recomienda mov er la frecuencia de esta actividad ya que no hay nuevas autorizades todos los meses </t>
  </si>
  <si>
    <t>Cadfvi v rSeCalidad icios de Saludjnfov</t>
  </si>
  <si>
    <t>Camovi del Comité de Mejora vSeicios de Saludotoun</t>
  </si>
  <si>
    <t xml:space="preserve">Cadnvi del  oSeicios de Saluduune </t>
  </si>
  <si>
    <t>Caiavi e iSeicios de Saludepaae</t>
  </si>
  <si>
    <t xml:space="preserve">Plasió  lcay Contraóntnso </t>
  </si>
  <si>
    <t xml:space="preserve">Pluuió a  mcadel preónugue </t>
  </si>
  <si>
    <t>Fipger el re rncde firoregse</t>
  </si>
  <si>
    <t>Fi oer la ej tncde firocpoej</t>
  </si>
  <si>
    <t>Filger oportun rnclrosrgan</t>
  </si>
  <si>
    <t>Fi ler el ci zncde acuerdo cro alei</t>
  </si>
  <si>
    <t>Caolvi ón mSedeicios de Salud plmn</t>
  </si>
  <si>
    <t>Cauivi d iSedeicios de Saludótiod</t>
  </si>
  <si>
    <t>Cailvi mplementación mSedeicios de Salud plmn</t>
  </si>
  <si>
    <t xml:space="preserve">Atai de  aricuotólip </t>
  </si>
  <si>
    <t xml:space="preserve">At ear de  aUsóriosinee </t>
  </si>
  <si>
    <t>Atdbar de rUsarioseable</t>
  </si>
  <si>
    <t>Atlm y/ lrila experiencinrmo/</t>
  </si>
  <si>
    <t>Atiu de mrifonguee</t>
  </si>
  <si>
    <t>Atst de los órisuger stes</t>
  </si>
  <si>
    <t>Atei de la triiegiea</t>
  </si>
  <si>
    <t>Formularios completados</t>
  </si>
  <si>
    <t xml:space="preserve">Formulario de Evaluación de los Programas de Prevención y Control de Infecciones de OMS (provistos por PCR) </t>
  </si>
  <si>
    <t>Plan de mejora elaborado</t>
  </si>
  <si>
    <t>Cada establecimiento debe contar con un plan de mejora, aprobado por su dirección y área administrativa (firmado y sellado), que incluya actividades alineadas con los hallazgos identificados en los resultados de las evaluaciones de PCI . OJO: EVIDENCIA SISMAP.</t>
  </si>
  <si>
    <t>Seguimiento a la ejecución del plan de mejora de prevención y control de infecciones.</t>
  </si>
  <si>
    <t>Plan de seguimiento</t>
  </si>
  <si>
    <t xml:space="preserve"> formulario de  plan de mejora</t>
  </si>
  <si>
    <t>Informe 
(EES donde aplique)</t>
  </si>
  <si>
    <t>Cumplimiento la ruta de recolecion y/o envio y/o recepción de las muestras.
(EES donde aplique)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</si>
</sst>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00;[Red]#,##0.00"/>
  </numFmts>
  <fonts count="53" x14ac:knownFonts="1">
    <font>
      <sz val="10"/>
      <name val="Arial"/>
    </font>
    <font>
      <sz val="11"/>
      <color theme="1"/>
      <name val="Calibri"/>
      <family val="2"/>
      <scheme val="minor"/>
    </font>
    <font>
      <sz val="11"/>
      <color theme="1"/>
      <name val="Calibri"/>
      <family val="2"/>
      <scheme val="minor"/>
    </font>
    <font>
      <sz val="8"/>
      <name val="Arial"/>
      <family val="2"/>
    </font>
    <font>
      <sz val="10"/>
      <name val="Arial"/>
      <family val="2"/>
    </font>
    <font>
      <sz val="10"/>
      <name val="Goudy Old Style"/>
      <family val="1"/>
    </font>
    <font>
      <sz val="11"/>
      <color theme="1"/>
      <name val="Calibri"/>
      <family val="2"/>
      <scheme val="minor"/>
    </font>
    <font>
      <sz val="11"/>
      <color theme="1"/>
      <name val="Goudy Old Style"/>
      <family val="1"/>
    </font>
    <font>
      <sz val="10"/>
      <name val="Cambria"/>
      <family val="1"/>
      <scheme val="major"/>
    </font>
    <font>
      <b/>
      <sz val="10"/>
      <name val="Calibri"/>
      <family val="2"/>
      <scheme val="minor"/>
    </font>
    <font>
      <sz val="10"/>
      <name val="Calibri"/>
      <family val="2"/>
      <scheme val="minor"/>
    </font>
    <font>
      <b/>
      <sz val="9"/>
      <name val="Calibri"/>
      <family val="2"/>
      <scheme val="minor"/>
    </font>
    <font>
      <sz val="9"/>
      <name val="Calibri"/>
      <family val="2"/>
      <scheme val="minor"/>
    </font>
    <font>
      <b/>
      <sz val="10"/>
      <name val="Cambria"/>
      <family val="1"/>
      <scheme val="major"/>
    </font>
    <font>
      <b/>
      <sz val="8"/>
      <name val="Cambria"/>
      <family val="1"/>
      <scheme val="major"/>
    </font>
    <font>
      <b/>
      <sz val="10"/>
      <color theme="1"/>
      <name val="Cambria"/>
      <family val="1"/>
      <scheme val="major"/>
    </font>
    <font>
      <sz val="10"/>
      <color theme="1"/>
      <name val="Cambria"/>
      <family val="1"/>
      <scheme val="major"/>
    </font>
    <font>
      <b/>
      <sz val="8"/>
      <name val="Calibri"/>
      <family val="2"/>
      <scheme val="minor"/>
    </font>
    <font>
      <sz val="8"/>
      <name val="Calibri"/>
      <family val="2"/>
      <scheme val="minor"/>
    </font>
    <font>
      <sz val="8"/>
      <color theme="1"/>
      <name val="Calibri"/>
      <family val="2"/>
      <scheme val="minor"/>
    </font>
    <font>
      <b/>
      <sz val="8"/>
      <color theme="1"/>
      <name val="Calibri"/>
      <family val="2"/>
      <scheme val="minor"/>
    </font>
    <font>
      <b/>
      <sz val="9"/>
      <name val="Cambria"/>
      <family val="1"/>
      <scheme val="major"/>
    </font>
    <font>
      <sz val="9"/>
      <color indexed="81"/>
      <name val="Tahoma"/>
      <family val="2"/>
    </font>
    <font>
      <b/>
      <sz val="9"/>
      <color indexed="81"/>
      <name val="Tahoma"/>
      <family val="2"/>
    </font>
    <font>
      <sz val="10"/>
      <color theme="0"/>
      <name val="Arial"/>
      <family val="2"/>
    </font>
    <font>
      <sz val="10"/>
      <color theme="0"/>
      <name val="Calibri"/>
      <family val="2"/>
      <scheme val="minor"/>
    </font>
    <font>
      <u/>
      <sz val="9"/>
      <color indexed="81"/>
      <name val="Tahoma"/>
      <family val="2"/>
    </font>
    <font>
      <b/>
      <sz val="11"/>
      <color theme="1"/>
      <name val="Calibri"/>
      <family val="2"/>
      <scheme val="minor"/>
    </font>
    <font>
      <sz val="11"/>
      <color theme="0"/>
      <name val="Calibri"/>
      <family val="2"/>
      <scheme val="minor"/>
    </font>
    <font>
      <b/>
      <sz val="12"/>
      <name val="Calibri"/>
      <family val="2"/>
      <scheme val="minor"/>
    </font>
    <font>
      <b/>
      <sz val="11"/>
      <name val="Calibri"/>
      <family val="2"/>
      <scheme val="minor"/>
    </font>
    <font>
      <b/>
      <sz val="9"/>
      <name val="Arial"/>
      <family val="2"/>
    </font>
    <font>
      <sz val="9"/>
      <name val="Arial"/>
      <family val="2"/>
    </font>
    <font>
      <sz val="9"/>
      <color indexed="8"/>
      <name val="Arial"/>
      <family val="2"/>
    </font>
    <font>
      <sz val="9"/>
      <color theme="1"/>
      <name val="Arial"/>
      <family val="2"/>
    </font>
    <font>
      <sz val="11"/>
      <name val="Times New Roman"/>
      <family val="1"/>
    </font>
    <font>
      <sz val="11"/>
      <name val="Calibri"/>
      <family val="2"/>
      <scheme val="minor"/>
    </font>
    <font>
      <sz val="11"/>
      <color theme="0"/>
      <name val="Times New Roman"/>
      <family val="1"/>
    </font>
    <font>
      <sz val="10"/>
      <color theme="1"/>
      <name val="Calibri"/>
      <family val="2"/>
      <scheme val="minor"/>
    </font>
    <font>
      <b/>
      <sz val="10"/>
      <color theme="1"/>
      <name val="Calibri"/>
      <family val="2"/>
      <scheme val="minor"/>
    </font>
    <font>
      <b/>
      <sz val="11"/>
      <color theme="1"/>
      <name val="Times New Roman"/>
      <family val="1"/>
    </font>
    <font>
      <sz val="11"/>
      <color theme="1"/>
      <name val="Times New Roman"/>
      <family val="1"/>
    </font>
    <font>
      <sz val="11"/>
      <color rgb="FFFF0000"/>
      <name val="Calibri"/>
      <family val="2"/>
      <scheme val="minor"/>
    </font>
    <font>
      <sz val="10"/>
      <color rgb="FFFF0000"/>
      <name val="Calibri"/>
      <family val="2"/>
      <scheme val="minor"/>
    </font>
    <font>
      <sz val="8"/>
      <color indexed="81"/>
      <name val="Tahoma"/>
      <family val="2"/>
    </font>
    <font>
      <sz val="10"/>
      <name val="Arial"/>
    </font>
    <font>
      <sz val="10"/>
      <color rgb="FFFF0000"/>
      <name val="Arial"/>
      <family val="2"/>
    </font>
    <font>
      <sz val="8"/>
      <name val="Arial"/>
    </font>
    <font>
      <sz val="10"/>
      <color rgb="FF000000"/>
      <name val="Calibri"/>
      <family val="2"/>
      <scheme val="minor"/>
    </font>
    <font>
      <b/>
      <sz val="10"/>
      <color rgb="FF000000"/>
      <name val="Calibri"/>
      <family val="2"/>
      <scheme val="minor"/>
    </font>
    <font>
      <u/>
      <sz val="10"/>
      <color rgb="FF000000"/>
      <name val="Calibri"/>
      <family val="2"/>
      <scheme val="minor"/>
    </font>
    <font>
      <b/>
      <u/>
      <sz val="10"/>
      <color rgb="FF000000"/>
      <name val="Calibri"/>
      <family val="2"/>
      <scheme val="minor"/>
    </font>
    <font>
      <sz val="10"/>
      <name val="Calibri"/>
      <scheme val="minor"/>
    </font>
  </fonts>
  <fills count="45">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C000"/>
        <bgColor indexed="64"/>
      </patternFill>
    </fill>
    <fill>
      <patternFill patternType="solid">
        <fgColor theme="6" tint="0.59999389629810485"/>
        <bgColor indexed="64"/>
      </patternFill>
    </fill>
    <fill>
      <patternFill patternType="solid">
        <fgColor theme="0"/>
        <bgColor indexed="64"/>
      </patternFill>
    </fill>
    <fill>
      <patternFill patternType="solid">
        <fgColor theme="6" tint="0.79998168889431442"/>
        <bgColor indexed="64"/>
      </patternFill>
    </fill>
    <fill>
      <patternFill patternType="solid">
        <fgColor rgb="FF00B0F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0000"/>
        <bgColor indexed="64"/>
      </patternFill>
    </fill>
    <fill>
      <patternFill patternType="solid">
        <fgColor indexed="22"/>
        <bgColor indexed="64"/>
      </patternFill>
    </fill>
    <fill>
      <patternFill patternType="solid">
        <fgColor theme="7" tint="0.79998168889431442"/>
        <bgColor indexed="64"/>
      </patternFill>
    </fill>
    <fill>
      <patternFill patternType="solid">
        <fgColor rgb="FF6666FF"/>
        <bgColor indexed="64"/>
      </patternFill>
    </fill>
    <fill>
      <patternFill patternType="solid">
        <fgColor rgb="FFCCFFFF"/>
        <bgColor indexed="64"/>
      </patternFill>
    </fill>
    <fill>
      <patternFill patternType="solid">
        <fgColor theme="2" tint="-0.249977111117893"/>
        <bgColor indexed="64"/>
      </patternFill>
    </fill>
    <fill>
      <patternFill patternType="solid">
        <fgColor rgb="FFFF33CC"/>
        <bgColor indexed="64"/>
      </patternFill>
    </fill>
    <fill>
      <patternFill patternType="solid">
        <fgColor rgb="FFCCFF33"/>
        <bgColor indexed="64"/>
      </patternFill>
    </fill>
    <fill>
      <patternFill patternType="solid">
        <fgColor theme="7" tint="0.59999389629810485"/>
        <bgColor indexed="64"/>
      </patternFill>
    </fill>
    <fill>
      <patternFill patternType="solid">
        <fgColor theme="5" tint="0.39997558519241921"/>
        <bgColor indexed="64"/>
      </patternFill>
    </fill>
    <fill>
      <patternFill patternType="solid">
        <fgColor theme="0" tint="-0.34998626667073579"/>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993300"/>
        <bgColor indexed="64"/>
      </patternFill>
    </fill>
    <fill>
      <patternFill patternType="solid">
        <fgColor rgb="FFFFFF99"/>
        <bgColor indexed="64"/>
      </patternFill>
    </fill>
    <fill>
      <patternFill patternType="solid">
        <fgColor rgb="FFFFFF00"/>
        <bgColor indexed="64"/>
      </patternFill>
    </fill>
    <fill>
      <patternFill patternType="solid">
        <fgColor rgb="FF9999FF"/>
        <bgColor indexed="64"/>
      </patternFill>
    </fill>
    <fill>
      <patternFill patternType="solid">
        <fgColor rgb="FFFF99FF"/>
        <bgColor indexed="64"/>
      </patternFill>
    </fill>
    <fill>
      <patternFill patternType="solid">
        <fgColor rgb="FFFF9900"/>
        <bgColor indexed="64"/>
      </patternFill>
    </fill>
    <fill>
      <patternFill patternType="solid">
        <fgColor theme="9" tint="0.39997558519241921"/>
        <bgColor indexed="64"/>
      </patternFill>
    </fill>
    <fill>
      <patternFill patternType="solid">
        <fgColor rgb="FF99FF66"/>
        <bgColor indexed="64"/>
      </patternFill>
    </fill>
    <fill>
      <patternFill patternType="solid">
        <fgColor rgb="FFFF0066"/>
        <bgColor indexed="64"/>
      </patternFill>
    </fill>
    <fill>
      <patternFill patternType="solid">
        <fgColor rgb="FF6699FF"/>
        <bgColor indexed="64"/>
      </patternFill>
    </fill>
    <fill>
      <patternFill patternType="solid">
        <fgColor rgb="FF49B17B"/>
        <bgColor indexed="64"/>
      </patternFill>
    </fill>
    <fill>
      <patternFill patternType="solid">
        <fgColor rgb="FF00FFFF"/>
        <bgColor indexed="64"/>
      </patternFill>
    </fill>
    <fill>
      <patternFill patternType="solid">
        <fgColor theme="0"/>
        <bgColor theme="4" tint="0.79998168889431442"/>
      </patternFill>
    </fill>
    <fill>
      <patternFill patternType="solid">
        <fgColor rgb="FFFFFFFF"/>
        <bgColor rgb="FFDCE6F1"/>
      </patternFill>
    </fill>
    <fill>
      <patternFill patternType="solid">
        <fgColor rgb="FFFF0000"/>
        <bgColor theme="4" tint="0.79998168889431442"/>
      </patternFill>
    </fill>
    <fill>
      <patternFill patternType="solid">
        <fgColor rgb="FFFFC000"/>
        <bgColor theme="4" tint="0.79998168889431442"/>
      </patternFill>
    </fill>
  </fills>
  <borders count="29">
    <border>
      <left/>
      <right/>
      <top/>
      <bottom/>
      <diagonal/>
    </border>
    <border>
      <left/>
      <right/>
      <top style="thin">
        <color indexed="64"/>
      </top>
      <bottom style="double">
        <color indexed="64"/>
      </bottom>
      <diagonal/>
    </border>
    <border>
      <left/>
      <right/>
      <top/>
      <bottom style="thin">
        <color indexed="64"/>
      </bottom>
      <diagonal/>
    </border>
    <border>
      <left/>
      <right style="thin">
        <color theme="3" tint="0.39991454817346722"/>
      </right>
      <top/>
      <bottom/>
      <diagonal/>
    </border>
    <border>
      <left style="thin">
        <color theme="3" tint="0.39991454817346722"/>
      </left>
      <right/>
      <top/>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diagonal/>
    </border>
    <border>
      <left style="thin">
        <color theme="3" tint="0.39994506668294322"/>
      </left>
      <right style="thin">
        <color theme="3" tint="0.39994506668294322"/>
      </right>
      <top/>
      <bottom/>
      <diagonal/>
    </border>
    <border>
      <left style="thin">
        <color theme="3" tint="0.39991454817346722"/>
      </left>
      <right style="thin">
        <color theme="3" tint="0.39991454817346722"/>
      </right>
      <top/>
      <bottom/>
      <diagonal/>
    </border>
    <border>
      <left style="thin">
        <color theme="3" tint="0.39994506668294322"/>
      </left>
      <right/>
      <top style="thin">
        <color theme="3" tint="0.39994506668294322"/>
      </top>
      <bottom/>
      <diagonal/>
    </border>
    <border>
      <left/>
      <right/>
      <top style="thin">
        <color theme="3" tint="0.39994506668294322"/>
      </top>
      <bottom/>
      <diagonal/>
    </border>
    <border>
      <left style="thin">
        <color theme="3" tint="0.39994506668294322"/>
      </left>
      <right/>
      <top/>
      <bottom/>
      <diagonal/>
    </border>
    <border>
      <left/>
      <right style="thin">
        <color theme="3" tint="0.39994506668294322"/>
      </right>
      <top/>
      <bottom/>
      <diagonal/>
    </border>
    <border>
      <left style="thin">
        <color theme="3" tint="0.39994506668294322"/>
      </left>
      <right style="thin">
        <color theme="3" tint="0.39994506668294322"/>
      </right>
      <top/>
      <bottom style="thin">
        <color theme="3" tint="0.39994506668294322"/>
      </bottom>
      <diagonal/>
    </border>
    <border>
      <left/>
      <right/>
      <top/>
      <bottom style="thin">
        <color theme="3" tint="0.39994506668294322"/>
      </bottom>
      <diagonal/>
    </border>
    <border>
      <left style="thin">
        <color theme="3" tint="0.39994506668294322"/>
      </left>
      <right style="thin">
        <color theme="3" tint="0.39994506668294322"/>
      </right>
      <top/>
      <bottom style="thin">
        <color theme="3" tint="0.39991454817346722"/>
      </bottom>
      <diagonal/>
    </border>
    <border>
      <left/>
      <right style="thin">
        <color theme="3" tint="0.39994506668294322"/>
      </right>
      <top style="thin">
        <color theme="3" tint="0.39994506668294322"/>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3" tint="0.39991454817346722"/>
      </left>
      <right style="thin">
        <color theme="3" tint="0.39991454817346722"/>
      </right>
      <top/>
      <bottom style="thin">
        <color theme="4"/>
      </bottom>
      <diagonal/>
    </border>
    <border>
      <left style="thin">
        <color theme="4"/>
      </left>
      <right style="thin">
        <color theme="4"/>
      </right>
      <top style="thin">
        <color theme="4"/>
      </top>
      <bottom style="thin">
        <color theme="4"/>
      </bottom>
      <diagonal/>
    </border>
    <border>
      <left style="thin">
        <color theme="3" tint="0.39991454817346722"/>
      </left>
      <right/>
      <top/>
      <bottom style="thin">
        <color theme="3" tint="0.39991454817346722"/>
      </bottom>
      <diagonal/>
    </border>
    <border>
      <left style="thin">
        <color theme="3" tint="0.39994506668294322"/>
      </left>
      <right style="thin">
        <color theme="3" tint="0.39994506668294322"/>
      </right>
      <top/>
      <bottom style="thin">
        <color theme="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theme="4"/>
      </right>
      <top/>
      <bottom/>
      <diagonal/>
    </border>
    <border>
      <left style="thin">
        <color theme="4"/>
      </left>
      <right style="thin">
        <color theme="4"/>
      </right>
      <top/>
      <bottom/>
      <diagonal/>
    </border>
    <border>
      <left style="thin">
        <color theme="4"/>
      </left>
      <right/>
      <top/>
      <bottom/>
      <diagonal/>
    </border>
    <border>
      <left style="thin">
        <color rgb="FF000000"/>
      </left>
      <right style="thin">
        <color rgb="FF000000"/>
      </right>
      <top style="thin">
        <color rgb="FF000000"/>
      </top>
      <bottom style="thin">
        <color rgb="FF000000"/>
      </bottom>
      <diagonal/>
    </border>
  </borders>
  <cellStyleXfs count="9">
    <xf numFmtId="0" fontId="0" fillId="0" borderId="0"/>
    <xf numFmtId="43" fontId="6" fillId="0" borderId="0" applyFont="0" applyFill="0" applyBorder="0" applyAlignment="0" applyProtection="0"/>
    <xf numFmtId="0" fontId="6" fillId="0" borderId="0"/>
    <xf numFmtId="0" fontId="6" fillId="0" borderId="0"/>
    <xf numFmtId="0" fontId="4" fillId="0" borderId="0"/>
    <xf numFmtId="43" fontId="4" fillId="0" borderId="0" applyFont="0" applyFill="0" applyBorder="0" applyAlignment="0" applyProtection="0"/>
    <xf numFmtId="0" fontId="2" fillId="0" borderId="0"/>
    <xf numFmtId="43" fontId="45" fillId="0" borderId="0" applyFont="0" applyFill="0" applyBorder="0" applyAlignment="0" applyProtection="0"/>
    <xf numFmtId="0" fontId="1" fillId="0" borderId="0"/>
  </cellStyleXfs>
  <cellXfs count="510">
    <xf numFmtId="0" fontId="0" fillId="0" borderId="0" xfId="0"/>
    <xf numFmtId="0" fontId="4" fillId="0" borderId="0" xfId="4"/>
    <xf numFmtId="0" fontId="7" fillId="0" borderId="0" xfId="4" applyFont="1"/>
    <xf numFmtId="0" fontId="8" fillId="3" borderId="0" xfId="0" applyFont="1" applyFill="1"/>
    <xf numFmtId="0" fontId="9" fillId="4" borderId="4" xfId="0" applyFont="1" applyFill="1" applyBorder="1" applyAlignment="1">
      <alignment horizontal="left"/>
    </xf>
    <xf numFmtId="0" fontId="9" fillId="4" borderId="0" xfId="0" applyFont="1" applyFill="1" applyAlignment="1">
      <alignment horizontal="center"/>
    </xf>
    <xf numFmtId="0" fontId="9" fillId="5" borderId="5" xfId="0" applyFont="1" applyFill="1" applyBorder="1" applyAlignment="1">
      <alignment horizontal="center" vertical="center" wrapText="1"/>
    </xf>
    <xf numFmtId="0" fontId="9" fillId="6" borderId="7" xfId="0" applyFont="1" applyFill="1" applyBorder="1"/>
    <xf numFmtId="0" fontId="10" fillId="6" borderId="7" xfId="0" applyFont="1" applyFill="1" applyBorder="1"/>
    <xf numFmtId="0" fontId="10" fillId="2" borderId="7" xfId="0" applyFont="1" applyFill="1" applyBorder="1"/>
    <xf numFmtId="0" fontId="10" fillId="2" borderId="7" xfId="0" applyFont="1" applyFill="1" applyBorder="1" applyAlignment="1">
      <alignment horizontal="left"/>
    </xf>
    <xf numFmtId="0" fontId="9" fillId="7" borderId="8" xfId="0" applyFont="1" applyFill="1" applyBorder="1"/>
    <xf numFmtId="0" fontId="10" fillId="7" borderId="8" xfId="0" applyFont="1" applyFill="1" applyBorder="1"/>
    <xf numFmtId="0" fontId="9" fillId="8" borderId="8" xfId="0" applyFont="1" applyFill="1" applyBorder="1" applyAlignment="1" applyProtection="1">
      <alignment horizontal="right" vertical="center"/>
      <protection locked="0"/>
    </xf>
    <xf numFmtId="0" fontId="10" fillId="0" borderId="0" xfId="0" applyFont="1"/>
    <xf numFmtId="0" fontId="9" fillId="4" borderId="11" xfId="0" applyFont="1" applyFill="1" applyBorder="1" applyAlignment="1">
      <alignment horizontal="left"/>
    </xf>
    <xf numFmtId="0" fontId="10" fillId="10" borderId="0" xfId="0" applyFont="1" applyFill="1" applyProtection="1">
      <protection locked="0"/>
    </xf>
    <xf numFmtId="0" fontId="6" fillId="0" borderId="0" xfId="2"/>
    <xf numFmtId="0" fontId="9" fillId="10" borderId="11" xfId="0" applyFont="1" applyFill="1" applyBorder="1" applyProtection="1">
      <protection locked="0"/>
    </xf>
    <xf numFmtId="0" fontId="9" fillId="10" borderId="0" xfId="0" applyFont="1" applyFill="1" applyProtection="1">
      <protection locked="0"/>
    </xf>
    <xf numFmtId="0" fontId="13" fillId="12" borderId="0" xfId="0" applyFont="1" applyFill="1" applyProtection="1">
      <protection locked="0"/>
    </xf>
    <xf numFmtId="0" fontId="14" fillId="5" borderId="5" xfId="0" applyFont="1" applyFill="1" applyBorder="1" applyAlignment="1">
      <alignment horizontal="center" vertical="center" wrapText="1"/>
    </xf>
    <xf numFmtId="0" fontId="15" fillId="12" borderId="11" xfId="0" applyFont="1" applyFill="1" applyBorder="1" applyAlignment="1" applyProtection="1">
      <alignment horizontal="left"/>
      <protection locked="0"/>
    </xf>
    <xf numFmtId="0" fontId="16" fillId="12" borderId="0" xfId="0" applyFont="1" applyFill="1"/>
    <xf numFmtId="0" fontId="16" fillId="12" borderId="12" xfId="0" applyFont="1" applyFill="1" applyBorder="1"/>
    <xf numFmtId="0" fontId="13" fillId="12" borderId="11" xfId="0" applyFont="1" applyFill="1" applyBorder="1" applyProtection="1">
      <protection locked="0"/>
    </xf>
    <xf numFmtId="0" fontId="13" fillId="12" borderId="12" xfId="0" applyFont="1" applyFill="1" applyBorder="1" applyProtection="1">
      <protection locked="0"/>
    </xf>
    <xf numFmtId="164" fontId="18" fillId="9" borderId="7" xfId="1" applyNumberFormat="1" applyFont="1" applyFill="1" applyBorder="1" applyAlignment="1" applyProtection="1">
      <alignment vertical="top"/>
      <protection locked="0"/>
    </xf>
    <xf numFmtId="164" fontId="17" fillId="9" borderId="7" xfId="1" applyNumberFormat="1" applyFont="1" applyFill="1" applyBorder="1" applyAlignment="1" applyProtection="1">
      <alignment vertical="top"/>
    </xf>
    <xf numFmtId="164" fontId="17" fillId="9" borderId="7" xfId="1" applyNumberFormat="1" applyFont="1" applyFill="1" applyBorder="1" applyAlignment="1" applyProtection="1">
      <alignment vertical="top"/>
      <protection hidden="1"/>
    </xf>
    <xf numFmtId="164" fontId="17" fillId="13" borderId="6" xfId="1" applyNumberFormat="1" applyFont="1" applyFill="1" applyBorder="1" applyAlignment="1" applyProtection="1">
      <alignment vertical="top"/>
      <protection hidden="1"/>
    </xf>
    <xf numFmtId="164" fontId="17" fillId="14" borderId="7" xfId="1" applyNumberFormat="1" applyFont="1" applyFill="1" applyBorder="1" applyAlignment="1" applyProtection="1">
      <alignment vertical="top"/>
      <protection hidden="1"/>
    </xf>
    <xf numFmtId="164" fontId="17" fillId="15" borderId="7" xfId="1" applyNumberFormat="1" applyFont="1" applyFill="1" applyBorder="1" applyAlignment="1" applyProtection="1">
      <alignment vertical="top"/>
      <protection hidden="1"/>
    </xf>
    <xf numFmtId="0" fontId="13" fillId="11" borderId="11" xfId="0" applyFont="1" applyFill="1" applyBorder="1" applyAlignment="1">
      <alignment horizontal="left"/>
    </xf>
    <xf numFmtId="0" fontId="8" fillId="11" borderId="0" xfId="0" applyFont="1" applyFill="1"/>
    <xf numFmtId="0" fontId="5" fillId="11" borderId="0" xfId="0" applyFont="1" applyFill="1"/>
    <xf numFmtId="0" fontId="5" fillId="11" borderId="0" xfId="4" applyFont="1" applyFill="1"/>
    <xf numFmtId="4" fontId="13" fillId="11" borderId="1" xfId="0" applyNumberFormat="1" applyFont="1" applyFill="1" applyBorder="1"/>
    <xf numFmtId="4" fontId="8" fillId="11" borderId="0" xfId="0" applyNumberFormat="1" applyFont="1" applyFill="1" applyProtection="1">
      <protection locked="0"/>
    </xf>
    <xf numFmtId="0" fontId="4" fillId="11" borderId="12" xfId="4" applyFill="1" applyBorder="1"/>
    <xf numFmtId="4" fontId="8" fillId="3" borderId="0" xfId="0" applyNumberFormat="1" applyFont="1" applyFill="1" applyProtection="1">
      <protection locked="0"/>
    </xf>
    <xf numFmtId="0" fontId="8" fillId="3" borderId="11" xfId="0" applyFont="1" applyFill="1" applyBorder="1" applyAlignment="1">
      <alignment horizontal="left"/>
    </xf>
    <xf numFmtId="0" fontId="5" fillId="3" borderId="0" xfId="0" applyFont="1" applyFill="1"/>
    <xf numFmtId="0" fontId="5" fillId="3" borderId="0" xfId="4" applyFont="1" applyFill="1"/>
    <xf numFmtId="0" fontId="4" fillId="3" borderId="12" xfId="4" applyFill="1" applyBorder="1"/>
    <xf numFmtId="0" fontId="8" fillId="3" borderId="11" xfId="2" applyFont="1" applyFill="1" applyBorder="1" applyAlignment="1">
      <alignment horizontal="left" indent="2"/>
    </xf>
    <xf numFmtId="0" fontId="19" fillId="9" borderId="15" xfId="2" applyFont="1" applyFill="1" applyBorder="1" applyAlignment="1">
      <alignment vertical="top"/>
    </xf>
    <xf numFmtId="0" fontId="18" fillId="9" borderId="15" xfId="2" applyFont="1" applyFill="1" applyBorder="1" applyAlignment="1">
      <alignment horizontal="center" vertical="top"/>
    </xf>
    <xf numFmtId="0" fontId="18" fillId="9" borderId="15" xfId="0" applyFont="1" applyFill="1" applyBorder="1" applyAlignment="1">
      <alignment vertical="top" wrapText="1"/>
    </xf>
    <xf numFmtId="164" fontId="17" fillId="15" borderId="7" xfId="1" applyNumberFormat="1" applyFont="1" applyFill="1" applyBorder="1" applyAlignment="1" applyProtection="1">
      <alignment horizontal="right" vertical="top"/>
      <protection hidden="1"/>
    </xf>
    <xf numFmtId="164" fontId="17" fillId="14" borderId="7" xfId="1" applyNumberFormat="1" applyFont="1" applyFill="1" applyBorder="1" applyAlignment="1" applyProtection="1">
      <alignment horizontal="right" vertical="top"/>
      <protection hidden="1"/>
    </xf>
    <xf numFmtId="164" fontId="17" fillId="3" borderId="7" xfId="1" applyNumberFormat="1" applyFont="1" applyFill="1" applyBorder="1" applyAlignment="1" applyProtection="1">
      <alignment horizontal="right" vertical="top"/>
      <protection hidden="1"/>
    </xf>
    <xf numFmtId="164" fontId="17" fillId="3" borderId="7" xfId="1" applyNumberFormat="1" applyFont="1" applyFill="1" applyBorder="1" applyAlignment="1" applyProtection="1">
      <alignment horizontal="right" vertical="top"/>
    </xf>
    <xf numFmtId="0" fontId="9" fillId="10" borderId="4" xfId="0" applyFont="1" applyFill="1" applyBorder="1" applyProtection="1">
      <protection locked="0"/>
    </xf>
    <xf numFmtId="0" fontId="0" fillId="9" borderId="0" xfId="0" applyFill="1"/>
    <xf numFmtId="0" fontId="24" fillId="9" borderId="0" xfId="0" applyFont="1" applyFill="1"/>
    <xf numFmtId="0" fontId="25" fillId="9" borderId="0" xfId="0" applyFont="1" applyFill="1"/>
    <xf numFmtId="4" fontId="8" fillId="3" borderId="0" xfId="0" applyNumberFormat="1" applyFont="1" applyFill="1"/>
    <xf numFmtId="4" fontId="8" fillId="3" borderId="2" xfId="0" applyNumberFormat="1" applyFont="1" applyFill="1" applyBorder="1"/>
    <xf numFmtId="0" fontId="6" fillId="9" borderId="0" xfId="2" applyFill="1" applyProtection="1">
      <protection locked="0"/>
    </xf>
    <xf numFmtId="0" fontId="6" fillId="9" borderId="0" xfId="2" applyFill="1"/>
    <xf numFmtId="0" fontId="4" fillId="9" borderId="0" xfId="4" applyFill="1"/>
    <xf numFmtId="0" fontId="7" fillId="9" borderId="0" xfId="4" applyFont="1" applyFill="1"/>
    <xf numFmtId="0" fontId="9" fillId="8" borderId="19" xfId="0" applyFont="1" applyFill="1" applyBorder="1" applyAlignment="1" applyProtection="1">
      <alignment horizontal="center" vertical="center" wrapText="1"/>
      <protection locked="0"/>
    </xf>
    <xf numFmtId="3" fontId="9" fillId="6" borderId="7" xfId="0" applyNumberFormat="1" applyFont="1" applyFill="1" applyBorder="1" applyAlignment="1">
      <alignment horizontal="center"/>
    </xf>
    <xf numFmtId="3" fontId="9" fillId="6" borderId="0" xfId="0" applyNumberFormat="1" applyFont="1" applyFill="1" applyAlignment="1">
      <alignment horizontal="center"/>
    </xf>
    <xf numFmtId="0" fontId="9" fillId="6" borderId="7" xfId="0" applyFont="1" applyFill="1" applyBorder="1" applyAlignment="1">
      <alignment horizontal="center"/>
    </xf>
    <xf numFmtId="3" fontId="10" fillId="2" borderId="7" xfId="0" applyNumberFormat="1" applyFont="1" applyFill="1" applyBorder="1" applyAlignment="1" applyProtection="1">
      <alignment horizontal="center"/>
      <protection locked="0"/>
    </xf>
    <xf numFmtId="3" fontId="10" fillId="2" borderId="7" xfId="0" applyNumberFormat="1" applyFont="1" applyFill="1" applyBorder="1" applyAlignment="1">
      <alignment horizontal="center"/>
    </xf>
    <xf numFmtId="3" fontId="10" fillId="2" borderId="22" xfId="0" applyNumberFormat="1" applyFont="1" applyFill="1" applyBorder="1" applyAlignment="1" applyProtection="1">
      <alignment horizontal="center"/>
      <protection locked="0"/>
    </xf>
    <xf numFmtId="0" fontId="9" fillId="9" borderId="20" xfId="0" applyFont="1" applyFill="1" applyBorder="1" applyAlignment="1" applyProtection="1">
      <alignment horizontal="center"/>
      <protection locked="0"/>
    </xf>
    <xf numFmtId="0" fontId="10" fillId="9" borderId="4" xfId="0" applyFont="1" applyFill="1" applyBorder="1" applyAlignment="1">
      <alignment horizontal="right"/>
    </xf>
    <xf numFmtId="0" fontId="10" fillId="9" borderId="21" xfId="0" applyFont="1" applyFill="1" applyBorder="1" applyAlignment="1">
      <alignment horizontal="right"/>
    </xf>
    <xf numFmtId="0" fontId="10" fillId="2" borderId="7" xfId="0" applyFont="1" applyFill="1" applyBorder="1" applyProtection="1">
      <protection locked="0"/>
    </xf>
    <xf numFmtId="0" fontId="10" fillId="2" borderId="7" xfId="0" applyFont="1" applyFill="1" applyBorder="1" applyAlignment="1" applyProtection="1">
      <alignment horizontal="center"/>
      <protection locked="0"/>
    </xf>
    <xf numFmtId="0" fontId="17" fillId="0" borderId="0" xfId="0" applyFont="1"/>
    <xf numFmtId="0" fontId="29" fillId="0" borderId="0" xfId="0" applyFont="1"/>
    <xf numFmtId="0" fontId="30" fillId="0" borderId="0" xfId="0" applyFont="1"/>
    <xf numFmtId="0" fontId="9" fillId="0" borderId="0" xfId="0" applyFont="1"/>
    <xf numFmtId="0" fontId="9" fillId="0" borderId="0" xfId="0" applyFont="1" applyProtection="1">
      <protection locked="0"/>
    </xf>
    <xf numFmtId="0" fontId="9" fillId="0" borderId="0" xfId="0" applyFont="1" applyAlignment="1">
      <alignment horizontal="left" indent="15"/>
    </xf>
    <xf numFmtId="49" fontId="31" fillId="17" borderId="18" xfId="4" applyNumberFormat="1" applyFont="1" applyFill="1" applyBorder="1" applyAlignment="1">
      <alignment horizontal="left" vertical="center" wrapText="1"/>
    </xf>
    <xf numFmtId="49" fontId="31" fillId="17" borderId="18" xfId="4" applyNumberFormat="1" applyFont="1" applyFill="1" applyBorder="1" applyAlignment="1">
      <alignment horizontal="center" vertical="center" wrapText="1"/>
    </xf>
    <xf numFmtId="49" fontId="31" fillId="17" borderId="17" xfId="4" applyNumberFormat="1" applyFont="1" applyFill="1" applyBorder="1" applyAlignment="1">
      <alignment horizontal="center" vertical="center" wrapText="1"/>
    </xf>
    <xf numFmtId="0" fontId="32" fillId="0" borderId="18" xfId="4" applyFont="1" applyBorder="1" applyAlignment="1">
      <alignment horizontal="center" vertical="center" wrapText="1"/>
    </xf>
    <xf numFmtId="0" fontId="4" fillId="0" borderId="0" xfId="4" applyAlignment="1">
      <alignment horizontal="center" vertical="center" wrapText="1"/>
    </xf>
    <xf numFmtId="15" fontId="33" fillId="0" borderId="18" xfId="4" applyNumberFormat="1" applyFont="1" applyBorder="1" applyAlignment="1">
      <alignment horizontal="left" vertical="center" wrapText="1"/>
    </xf>
    <xf numFmtId="49" fontId="33" fillId="0" borderId="18" xfId="4" applyNumberFormat="1" applyFont="1" applyBorder="1" applyAlignment="1">
      <alignment horizontal="left" vertical="center" wrapText="1"/>
    </xf>
    <xf numFmtId="49" fontId="33" fillId="0" borderId="18" xfId="4" applyNumberFormat="1" applyFont="1" applyBorder="1" applyAlignment="1">
      <alignment horizontal="center" vertical="center" wrapText="1"/>
    </xf>
    <xf numFmtId="43" fontId="33" fillId="0" borderId="17" xfId="5" applyFont="1" applyBorder="1" applyAlignment="1">
      <alignment horizontal="right" vertical="center" wrapText="1"/>
    </xf>
    <xf numFmtId="0" fontId="32" fillId="0" borderId="18" xfId="4" applyFont="1" applyBorder="1" applyAlignment="1">
      <alignment horizontal="left" vertical="center" wrapText="1"/>
    </xf>
    <xf numFmtId="0" fontId="4" fillId="0" borderId="0" xfId="4" applyAlignment="1">
      <alignment vertical="center" wrapText="1"/>
    </xf>
    <xf numFmtId="49" fontId="33" fillId="18" borderId="18" xfId="4" applyNumberFormat="1" applyFont="1" applyFill="1" applyBorder="1" applyAlignment="1">
      <alignment horizontal="left" vertical="center" wrapText="1"/>
    </xf>
    <xf numFmtId="49" fontId="33" fillId="18" borderId="18" xfId="4" applyNumberFormat="1" applyFont="1" applyFill="1" applyBorder="1" applyAlignment="1">
      <alignment horizontal="center" vertical="center" wrapText="1"/>
    </xf>
    <xf numFmtId="43" fontId="33" fillId="18" borderId="17" xfId="5" applyFont="1" applyFill="1" applyBorder="1" applyAlignment="1">
      <alignment horizontal="right" vertical="center" wrapText="1"/>
    </xf>
    <xf numFmtId="0" fontId="32" fillId="18" borderId="18" xfId="4" applyFont="1" applyFill="1" applyBorder="1" applyAlignment="1">
      <alignment vertical="center" wrapText="1"/>
    </xf>
    <xf numFmtId="15" fontId="33" fillId="19" borderId="18" xfId="4" applyNumberFormat="1" applyFont="1" applyFill="1" applyBorder="1" applyAlignment="1">
      <alignment horizontal="left" vertical="center" wrapText="1"/>
    </xf>
    <xf numFmtId="49" fontId="33" fillId="19" borderId="18" xfId="4" applyNumberFormat="1" applyFont="1" applyFill="1" applyBorder="1" applyAlignment="1">
      <alignment horizontal="left" vertical="center" wrapText="1"/>
    </xf>
    <xf numFmtId="49" fontId="33" fillId="19" borderId="18" xfId="4" applyNumberFormat="1" applyFont="1" applyFill="1" applyBorder="1" applyAlignment="1">
      <alignment horizontal="center" vertical="center" wrapText="1"/>
    </xf>
    <xf numFmtId="43" fontId="33" fillId="19" borderId="17" xfId="5" applyFont="1" applyFill="1" applyBorder="1" applyAlignment="1">
      <alignment horizontal="right" vertical="center" wrapText="1"/>
    </xf>
    <xf numFmtId="0" fontId="32" fillId="19" borderId="18" xfId="4" applyFont="1" applyFill="1" applyBorder="1" applyAlignment="1">
      <alignment vertical="center" wrapText="1"/>
    </xf>
    <xf numFmtId="15" fontId="33" fillId="13" borderId="18" xfId="4" applyNumberFormat="1" applyFont="1" applyFill="1" applyBorder="1" applyAlignment="1">
      <alignment horizontal="left" vertical="center" wrapText="1"/>
    </xf>
    <xf numFmtId="49" fontId="33" fillId="13" borderId="18" xfId="4" applyNumberFormat="1" applyFont="1" applyFill="1" applyBorder="1" applyAlignment="1">
      <alignment horizontal="left" vertical="center" wrapText="1"/>
    </xf>
    <xf numFmtId="49" fontId="33" fillId="13" borderId="18" xfId="4" applyNumberFormat="1" applyFont="1" applyFill="1" applyBorder="1" applyAlignment="1">
      <alignment horizontal="center" vertical="center" wrapText="1"/>
    </xf>
    <xf numFmtId="43" fontId="33" fillId="13" borderId="17" xfId="5" applyFont="1" applyFill="1" applyBorder="1" applyAlignment="1">
      <alignment horizontal="right" vertical="center" wrapText="1"/>
    </xf>
    <xf numFmtId="0" fontId="32" fillId="13" borderId="18" xfId="4" applyFont="1" applyFill="1" applyBorder="1" applyAlignment="1">
      <alignment horizontal="left" vertical="center" wrapText="1"/>
    </xf>
    <xf numFmtId="15" fontId="33" fillId="20" borderId="18" xfId="4" applyNumberFormat="1" applyFont="1" applyFill="1" applyBorder="1" applyAlignment="1">
      <alignment horizontal="left" vertical="center" wrapText="1"/>
    </xf>
    <xf numFmtId="49" fontId="33" fillId="20" borderId="18" xfId="4" applyNumberFormat="1" applyFont="1" applyFill="1" applyBorder="1" applyAlignment="1">
      <alignment horizontal="left" vertical="center" wrapText="1"/>
    </xf>
    <xf numFmtId="49" fontId="33" fillId="20" borderId="18" xfId="4" applyNumberFormat="1" applyFont="1" applyFill="1" applyBorder="1" applyAlignment="1">
      <alignment horizontal="center" vertical="center" wrapText="1"/>
    </xf>
    <xf numFmtId="43" fontId="33" fillId="20" borderId="17" xfId="5" applyFont="1" applyFill="1" applyBorder="1" applyAlignment="1">
      <alignment horizontal="right" vertical="center" wrapText="1"/>
    </xf>
    <xf numFmtId="0" fontId="32" fillId="20" borderId="18" xfId="4" applyFont="1" applyFill="1" applyBorder="1" applyAlignment="1">
      <alignment vertical="center" wrapText="1"/>
    </xf>
    <xf numFmtId="15" fontId="33" fillId="21" borderId="18" xfId="4" applyNumberFormat="1" applyFont="1" applyFill="1" applyBorder="1" applyAlignment="1">
      <alignment horizontal="left" vertical="center" wrapText="1"/>
    </xf>
    <xf numFmtId="49" fontId="33" fillId="21" borderId="18" xfId="4" applyNumberFormat="1" applyFont="1" applyFill="1" applyBorder="1" applyAlignment="1">
      <alignment horizontal="left" vertical="center" wrapText="1"/>
    </xf>
    <xf numFmtId="49" fontId="33" fillId="21" borderId="18" xfId="4" applyNumberFormat="1" applyFont="1" applyFill="1" applyBorder="1" applyAlignment="1">
      <alignment horizontal="center" vertical="center" wrapText="1"/>
    </xf>
    <xf numFmtId="43" fontId="33" fillId="21" borderId="17" xfId="5" applyFont="1" applyFill="1" applyBorder="1" applyAlignment="1">
      <alignment horizontal="right" vertical="center" wrapText="1"/>
    </xf>
    <xf numFmtId="0" fontId="32" fillId="21" borderId="18" xfId="4" applyFont="1" applyFill="1" applyBorder="1" applyAlignment="1">
      <alignment horizontal="left" vertical="center" wrapText="1"/>
    </xf>
    <xf numFmtId="15" fontId="33" fillId="22" borderId="18" xfId="4" applyNumberFormat="1" applyFont="1" applyFill="1" applyBorder="1" applyAlignment="1">
      <alignment horizontal="left" vertical="center" wrapText="1"/>
    </xf>
    <xf numFmtId="49" fontId="33" fillId="22" borderId="18" xfId="4" applyNumberFormat="1" applyFont="1" applyFill="1" applyBorder="1" applyAlignment="1">
      <alignment horizontal="left" vertical="center" wrapText="1"/>
    </xf>
    <xf numFmtId="49" fontId="33" fillId="22" borderId="18" xfId="4" applyNumberFormat="1" applyFont="1" applyFill="1" applyBorder="1" applyAlignment="1">
      <alignment horizontal="center" vertical="center" wrapText="1"/>
    </xf>
    <xf numFmtId="43" fontId="33" fillId="22" borderId="17" xfId="5" applyFont="1" applyFill="1" applyBorder="1" applyAlignment="1">
      <alignment horizontal="right" vertical="center" wrapText="1"/>
    </xf>
    <xf numFmtId="0" fontId="32" fillId="22" borderId="18" xfId="4" applyFont="1" applyFill="1" applyBorder="1" applyAlignment="1">
      <alignment horizontal="left" vertical="center" wrapText="1"/>
    </xf>
    <xf numFmtId="15" fontId="33" fillId="23" borderId="18" xfId="4" applyNumberFormat="1" applyFont="1" applyFill="1" applyBorder="1" applyAlignment="1">
      <alignment horizontal="left" vertical="center" wrapText="1"/>
    </xf>
    <xf numFmtId="49" fontId="33" fillId="23" borderId="18" xfId="4" applyNumberFormat="1" applyFont="1" applyFill="1" applyBorder="1" applyAlignment="1">
      <alignment horizontal="left" vertical="center" wrapText="1"/>
    </xf>
    <xf numFmtId="49" fontId="33" fillId="23" borderId="18" xfId="4" applyNumberFormat="1" applyFont="1" applyFill="1" applyBorder="1" applyAlignment="1">
      <alignment horizontal="center" vertical="center" wrapText="1"/>
    </xf>
    <xf numFmtId="43" fontId="33" fillId="23" borderId="17" xfId="5" applyFont="1" applyFill="1" applyBorder="1" applyAlignment="1">
      <alignment horizontal="right" vertical="center" wrapText="1"/>
    </xf>
    <xf numFmtId="0" fontId="32" fillId="23" borderId="18" xfId="4" applyFont="1" applyFill="1" applyBorder="1" applyAlignment="1">
      <alignment horizontal="left" vertical="center" wrapText="1"/>
    </xf>
    <xf numFmtId="0" fontId="32" fillId="0" borderId="18" xfId="4" applyFont="1" applyBorder="1" applyAlignment="1">
      <alignment vertical="center" wrapText="1"/>
    </xf>
    <xf numFmtId="15" fontId="33" fillId="24" borderId="18" xfId="4" applyNumberFormat="1" applyFont="1" applyFill="1" applyBorder="1" applyAlignment="1">
      <alignment horizontal="left" vertical="center" wrapText="1"/>
    </xf>
    <xf numFmtId="49" fontId="33" fillId="24" borderId="18" xfId="4" applyNumberFormat="1" applyFont="1" applyFill="1" applyBorder="1" applyAlignment="1">
      <alignment horizontal="left" vertical="center" wrapText="1"/>
    </xf>
    <xf numFmtId="49" fontId="33" fillId="24" borderId="18" xfId="4" applyNumberFormat="1" applyFont="1" applyFill="1" applyBorder="1" applyAlignment="1">
      <alignment horizontal="center" vertical="center" wrapText="1"/>
    </xf>
    <xf numFmtId="43" fontId="33" fillId="24" borderId="17" xfId="5" applyFont="1" applyFill="1" applyBorder="1" applyAlignment="1">
      <alignment horizontal="right" vertical="center" wrapText="1"/>
    </xf>
    <xf numFmtId="0" fontId="32" fillId="24" borderId="18" xfId="4" applyFont="1" applyFill="1" applyBorder="1" applyAlignment="1">
      <alignment vertical="center" wrapText="1"/>
    </xf>
    <xf numFmtId="0" fontId="32" fillId="24" borderId="18" xfId="4" applyFont="1" applyFill="1" applyBorder="1" applyAlignment="1">
      <alignment horizontal="left" vertical="center" wrapText="1"/>
    </xf>
    <xf numFmtId="0" fontId="32" fillId="0" borderId="18" xfId="4" applyFont="1" applyBorder="1"/>
    <xf numFmtId="15" fontId="33" fillId="25" borderId="18" xfId="4" applyNumberFormat="1" applyFont="1" applyFill="1" applyBorder="1" applyAlignment="1">
      <alignment horizontal="left" vertical="center" wrapText="1"/>
    </xf>
    <xf numFmtId="49" fontId="33" fillId="25" borderId="18" xfId="4" applyNumberFormat="1" applyFont="1" applyFill="1" applyBorder="1" applyAlignment="1">
      <alignment horizontal="left" vertical="center" wrapText="1"/>
    </xf>
    <xf numFmtId="49" fontId="33" fillId="25" borderId="18" xfId="4" applyNumberFormat="1" applyFont="1" applyFill="1" applyBorder="1" applyAlignment="1">
      <alignment horizontal="center" vertical="center" wrapText="1"/>
    </xf>
    <xf numFmtId="43" fontId="33" fillId="25" borderId="17" xfId="5" applyFont="1" applyFill="1" applyBorder="1" applyAlignment="1">
      <alignment horizontal="right" vertical="center" wrapText="1"/>
    </xf>
    <xf numFmtId="0" fontId="32" fillId="25" borderId="18" xfId="4" applyFont="1" applyFill="1" applyBorder="1" applyAlignment="1">
      <alignment vertical="center" wrapText="1"/>
    </xf>
    <xf numFmtId="49" fontId="33" fillId="26" borderId="18" xfId="4" applyNumberFormat="1" applyFont="1" applyFill="1" applyBorder="1" applyAlignment="1">
      <alignment horizontal="left" vertical="center" wrapText="1"/>
    </xf>
    <xf numFmtId="49" fontId="33" fillId="26" borderId="18" xfId="4" applyNumberFormat="1" applyFont="1" applyFill="1" applyBorder="1" applyAlignment="1">
      <alignment horizontal="center" vertical="center" wrapText="1"/>
    </xf>
    <xf numFmtId="43" fontId="33" fillId="26" borderId="17" xfId="5" applyFont="1" applyFill="1" applyBorder="1" applyAlignment="1">
      <alignment horizontal="right" vertical="center" wrapText="1"/>
    </xf>
    <xf numFmtId="0" fontId="32" fillId="26" borderId="18" xfId="4" applyFont="1" applyFill="1" applyBorder="1" applyAlignment="1">
      <alignment horizontal="left" vertical="center" wrapText="1"/>
    </xf>
    <xf numFmtId="15" fontId="33" fillId="27" borderId="18" xfId="4" applyNumberFormat="1" applyFont="1" applyFill="1" applyBorder="1" applyAlignment="1">
      <alignment horizontal="left" vertical="center" wrapText="1"/>
    </xf>
    <xf numFmtId="49" fontId="33" fillId="27" borderId="18" xfId="4" applyNumberFormat="1" applyFont="1" applyFill="1" applyBorder="1" applyAlignment="1">
      <alignment horizontal="left" vertical="center" wrapText="1"/>
    </xf>
    <xf numFmtId="49" fontId="33" fillId="27" borderId="18" xfId="4" applyNumberFormat="1" applyFont="1" applyFill="1" applyBorder="1" applyAlignment="1">
      <alignment horizontal="center" vertical="center" wrapText="1"/>
    </xf>
    <xf numFmtId="43" fontId="33" fillId="27" borderId="17" xfId="5" applyFont="1" applyFill="1" applyBorder="1" applyAlignment="1">
      <alignment horizontal="right" vertical="center" wrapText="1"/>
    </xf>
    <xf numFmtId="0" fontId="32" fillId="27" borderId="18" xfId="4" applyFont="1" applyFill="1" applyBorder="1" applyAlignment="1">
      <alignment horizontal="left" vertical="center" wrapText="1"/>
    </xf>
    <xf numFmtId="15" fontId="33" fillId="27" borderId="18" xfId="4" applyNumberFormat="1" applyFont="1" applyFill="1" applyBorder="1" applyAlignment="1">
      <alignment horizontal="center" vertical="center" wrapText="1"/>
    </xf>
    <xf numFmtId="49" fontId="33" fillId="28" borderId="18" xfId="4" applyNumberFormat="1" applyFont="1" applyFill="1" applyBorder="1" applyAlignment="1">
      <alignment horizontal="left" vertical="center" wrapText="1"/>
    </xf>
    <xf numFmtId="49" fontId="33" fillId="28" borderId="18" xfId="4" applyNumberFormat="1" applyFont="1" applyFill="1" applyBorder="1" applyAlignment="1">
      <alignment horizontal="center" vertical="center" wrapText="1"/>
    </xf>
    <xf numFmtId="43" fontId="33" fillId="28" borderId="17" xfId="5" applyFont="1" applyFill="1" applyBorder="1" applyAlignment="1">
      <alignment horizontal="right" vertical="center" wrapText="1"/>
    </xf>
    <xf numFmtId="0" fontId="32" fillId="28" borderId="18" xfId="4" applyFont="1" applyFill="1" applyBorder="1" applyAlignment="1">
      <alignment horizontal="left" vertical="center" wrapText="1"/>
    </xf>
    <xf numFmtId="15" fontId="33" fillId="29" borderId="18" xfId="4" applyNumberFormat="1" applyFont="1" applyFill="1" applyBorder="1" applyAlignment="1">
      <alignment horizontal="left" vertical="center" wrapText="1"/>
    </xf>
    <xf numFmtId="49" fontId="33" fillId="29" borderId="18" xfId="4" applyNumberFormat="1" applyFont="1" applyFill="1" applyBorder="1" applyAlignment="1">
      <alignment horizontal="left" vertical="center" wrapText="1"/>
    </xf>
    <xf numFmtId="49" fontId="33" fillId="29" borderId="18" xfId="4" applyNumberFormat="1" applyFont="1" applyFill="1" applyBorder="1" applyAlignment="1">
      <alignment horizontal="center" vertical="center" wrapText="1"/>
    </xf>
    <xf numFmtId="43" fontId="33" fillId="29" borderId="17" xfId="5" applyFont="1" applyFill="1" applyBorder="1" applyAlignment="1">
      <alignment horizontal="right" vertical="center" wrapText="1"/>
    </xf>
    <xf numFmtId="0" fontId="32" fillId="29" borderId="18" xfId="4" applyFont="1" applyFill="1" applyBorder="1" applyAlignment="1">
      <alignment horizontal="left" vertical="center" wrapText="1"/>
    </xf>
    <xf numFmtId="15" fontId="33" fillId="30" borderId="18" xfId="4" applyNumberFormat="1" applyFont="1" applyFill="1" applyBorder="1" applyAlignment="1">
      <alignment horizontal="left" vertical="center" wrapText="1"/>
    </xf>
    <xf numFmtId="49" fontId="33" fillId="30" borderId="18" xfId="4" applyNumberFormat="1" applyFont="1" applyFill="1" applyBorder="1" applyAlignment="1">
      <alignment horizontal="left" vertical="center" wrapText="1"/>
    </xf>
    <xf numFmtId="49" fontId="33" fillId="30" borderId="18" xfId="4" applyNumberFormat="1" applyFont="1" applyFill="1" applyBorder="1" applyAlignment="1">
      <alignment horizontal="center" vertical="center" wrapText="1"/>
    </xf>
    <xf numFmtId="43" fontId="33" fillId="30" borderId="17" xfId="5" applyFont="1" applyFill="1" applyBorder="1" applyAlignment="1">
      <alignment horizontal="right" vertical="center" wrapText="1"/>
    </xf>
    <xf numFmtId="0" fontId="32" fillId="30" borderId="18" xfId="4" applyFont="1" applyFill="1" applyBorder="1" applyAlignment="1">
      <alignment horizontal="left" vertical="center" wrapText="1"/>
    </xf>
    <xf numFmtId="49" fontId="34" fillId="30" borderId="18" xfId="4" applyNumberFormat="1" applyFont="1" applyFill="1" applyBorder="1" applyAlignment="1">
      <alignment horizontal="center" vertical="center" wrapText="1"/>
    </xf>
    <xf numFmtId="43" fontId="34" fillId="30" borderId="17" xfId="5" applyFont="1" applyFill="1" applyBorder="1" applyAlignment="1">
      <alignment horizontal="right" vertical="center" wrapText="1"/>
    </xf>
    <xf numFmtId="0" fontId="34" fillId="30" borderId="18" xfId="4" applyFont="1" applyFill="1" applyBorder="1" applyAlignment="1">
      <alignment horizontal="left" vertical="center" wrapText="1"/>
    </xf>
    <xf numFmtId="15" fontId="33" fillId="31" borderId="18" xfId="4" applyNumberFormat="1" applyFont="1" applyFill="1" applyBorder="1" applyAlignment="1">
      <alignment horizontal="left" vertical="center" wrapText="1"/>
    </xf>
    <xf numFmtId="49" fontId="33" fillId="31" borderId="18" xfId="4" applyNumberFormat="1" applyFont="1" applyFill="1" applyBorder="1" applyAlignment="1">
      <alignment horizontal="left" vertical="center" wrapText="1"/>
    </xf>
    <xf numFmtId="49" fontId="33" fillId="31" borderId="18" xfId="4" applyNumberFormat="1" applyFont="1" applyFill="1" applyBorder="1" applyAlignment="1">
      <alignment horizontal="center" vertical="center" wrapText="1"/>
    </xf>
    <xf numFmtId="43" fontId="33" fillId="31" borderId="17" xfId="5" applyFont="1" applyFill="1" applyBorder="1" applyAlignment="1">
      <alignment horizontal="right" vertical="center" wrapText="1"/>
    </xf>
    <xf numFmtId="0" fontId="32" fillId="31" borderId="18" xfId="4" applyFont="1" applyFill="1" applyBorder="1" applyAlignment="1">
      <alignment horizontal="left" vertical="center" wrapText="1"/>
    </xf>
    <xf numFmtId="15" fontId="33" fillId="16" borderId="18" xfId="4" applyNumberFormat="1" applyFont="1" applyFill="1" applyBorder="1" applyAlignment="1">
      <alignment horizontal="left" vertical="center" wrapText="1"/>
    </xf>
    <xf numFmtId="49" fontId="33" fillId="16" borderId="18" xfId="4" applyNumberFormat="1" applyFont="1" applyFill="1" applyBorder="1" applyAlignment="1">
      <alignment horizontal="left" vertical="center" wrapText="1"/>
    </xf>
    <xf numFmtId="49" fontId="33" fillId="16" borderId="18" xfId="4" applyNumberFormat="1" applyFont="1" applyFill="1" applyBorder="1" applyAlignment="1">
      <alignment horizontal="center" vertical="center" wrapText="1"/>
    </xf>
    <xf numFmtId="43" fontId="33" fillId="16" borderId="17" xfId="5" applyFont="1" applyFill="1" applyBorder="1" applyAlignment="1">
      <alignment horizontal="right" vertical="center" wrapText="1"/>
    </xf>
    <xf numFmtId="0" fontId="32" fillId="16" borderId="18" xfId="4" applyFont="1" applyFill="1" applyBorder="1" applyAlignment="1">
      <alignment vertical="center" wrapText="1"/>
    </xf>
    <xf numFmtId="0" fontId="32" fillId="16" borderId="18" xfId="4" applyFont="1" applyFill="1" applyBorder="1" applyAlignment="1">
      <alignment horizontal="left" vertical="center" wrapText="1"/>
    </xf>
    <xf numFmtId="49" fontId="34" fillId="31" borderId="18" xfId="4" applyNumberFormat="1" applyFont="1" applyFill="1" applyBorder="1" applyAlignment="1">
      <alignment horizontal="center" vertical="center" wrapText="1"/>
    </xf>
    <xf numFmtId="43" fontId="34" fillId="31" borderId="17" xfId="5" applyFont="1" applyFill="1" applyBorder="1" applyAlignment="1">
      <alignment horizontal="right" vertical="center" wrapText="1"/>
    </xf>
    <xf numFmtId="0" fontId="34" fillId="31" borderId="18" xfId="4" applyFont="1" applyFill="1" applyBorder="1" applyAlignment="1">
      <alignment horizontal="left" vertical="center" wrapText="1"/>
    </xf>
    <xf numFmtId="49" fontId="34" fillId="31" borderId="18" xfId="4" applyNumberFormat="1" applyFont="1" applyFill="1" applyBorder="1" applyAlignment="1">
      <alignment horizontal="left" vertical="center" wrapText="1"/>
    </xf>
    <xf numFmtId="15" fontId="33" fillId="32" borderId="18" xfId="4" applyNumberFormat="1" applyFont="1" applyFill="1" applyBorder="1" applyAlignment="1">
      <alignment horizontal="left" vertical="center" wrapText="1"/>
    </xf>
    <xf numFmtId="49" fontId="33" fillId="32" borderId="18" xfId="4" applyNumberFormat="1" applyFont="1" applyFill="1" applyBorder="1" applyAlignment="1">
      <alignment horizontal="left" vertical="center" wrapText="1"/>
    </xf>
    <xf numFmtId="49" fontId="33" fillId="32" borderId="18" xfId="4" applyNumberFormat="1" applyFont="1" applyFill="1" applyBorder="1" applyAlignment="1">
      <alignment horizontal="center" vertical="center" wrapText="1"/>
    </xf>
    <xf numFmtId="43" fontId="33" fillId="32" borderId="17" xfId="5" applyFont="1" applyFill="1" applyBorder="1" applyAlignment="1">
      <alignment horizontal="right" vertical="center" wrapText="1"/>
    </xf>
    <xf numFmtId="0" fontId="32" fillId="32" borderId="18" xfId="4" applyFont="1" applyFill="1" applyBorder="1" applyAlignment="1">
      <alignment vertical="center" wrapText="1"/>
    </xf>
    <xf numFmtId="15" fontId="33" fillId="33" borderId="18" xfId="4" applyNumberFormat="1" applyFont="1" applyFill="1" applyBorder="1" applyAlignment="1">
      <alignment horizontal="left" vertical="center" wrapText="1"/>
    </xf>
    <xf numFmtId="49" fontId="33" fillId="33" borderId="18" xfId="4" applyNumberFormat="1" applyFont="1" applyFill="1" applyBorder="1" applyAlignment="1">
      <alignment horizontal="left" vertical="center" wrapText="1"/>
    </xf>
    <xf numFmtId="49" fontId="33" fillId="33" borderId="18" xfId="4" applyNumberFormat="1" applyFont="1" applyFill="1" applyBorder="1" applyAlignment="1">
      <alignment horizontal="center" vertical="center" wrapText="1"/>
    </xf>
    <xf numFmtId="43" fontId="33" fillId="33" borderId="17" xfId="5" applyFont="1" applyFill="1" applyBorder="1" applyAlignment="1">
      <alignment horizontal="right" vertical="center" wrapText="1"/>
    </xf>
    <xf numFmtId="0" fontId="32" fillId="33" borderId="18" xfId="4" applyFont="1" applyFill="1" applyBorder="1" applyAlignment="1">
      <alignment vertical="center" wrapText="1"/>
    </xf>
    <xf numFmtId="15" fontId="33" fillId="34" borderId="18" xfId="4" applyNumberFormat="1" applyFont="1" applyFill="1" applyBorder="1" applyAlignment="1">
      <alignment horizontal="left" vertical="center" wrapText="1"/>
    </xf>
    <xf numFmtId="49" fontId="33" fillId="34" borderId="18" xfId="4" applyNumberFormat="1" applyFont="1" applyFill="1" applyBorder="1" applyAlignment="1">
      <alignment horizontal="left" vertical="center" wrapText="1"/>
    </xf>
    <xf numFmtId="49" fontId="33" fillId="34" borderId="18" xfId="4" applyNumberFormat="1" applyFont="1" applyFill="1" applyBorder="1" applyAlignment="1">
      <alignment horizontal="center" vertical="center" wrapText="1"/>
    </xf>
    <xf numFmtId="43" fontId="33" fillId="34" borderId="17" xfId="5" applyFont="1" applyFill="1" applyBorder="1" applyAlignment="1">
      <alignment horizontal="right" vertical="center" wrapText="1"/>
    </xf>
    <xf numFmtId="0" fontId="32" fillId="34" borderId="18" xfId="4" applyFont="1" applyFill="1" applyBorder="1" applyAlignment="1">
      <alignment horizontal="left" vertical="center" wrapText="1"/>
    </xf>
    <xf numFmtId="15" fontId="33" fillId="35" borderId="18" xfId="4" applyNumberFormat="1" applyFont="1" applyFill="1" applyBorder="1" applyAlignment="1">
      <alignment horizontal="left" vertical="center" wrapText="1"/>
    </xf>
    <xf numFmtId="49" fontId="33" fillId="35" borderId="18" xfId="4" applyNumberFormat="1" applyFont="1" applyFill="1" applyBorder="1" applyAlignment="1">
      <alignment horizontal="left" vertical="center" wrapText="1"/>
    </xf>
    <xf numFmtId="49" fontId="33" fillId="35" borderId="18" xfId="4" applyNumberFormat="1" applyFont="1" applyFill="1" applyBorder="1" applyAlignment="1">
      <alignment horizontal="center" vertical="center" wrapText="1"/>
    </xf>
    <xf numFmtId="43" fontId="33" fillId="35" borderId="17" xfId="5" applyFont="1" applyFill="1" applyBorder="1" applyAlignment="1">
      <alignment horizontal="right" vertical="center" wrapText="1"/>
    </xf>
    <xf numFmtId="0" fontId="32" fillId="35" borderId="18" xfId="4" applyFont="1" applyFill="1" applyBorder="1" applyAlignment="1">
      <alignment vertical="center" wrapText="1"/>
    </xf>
    <xf numFmtId="0" fontId="32" fillId="36" borderId="18" xfId="4" applyFont="1" applyFill="1" applyBorder="1" applyAlignment="1">
      <alignment horizontal="left"/>
    </xf>
    <xf numFmtId="49" fontId="33" fillId="36" borderId="18" xfId="4" applyNumberFormat="1" applyFont="1" applyFill="1" applyBorder="1" applyAlignment="1">
      <alignment horizontal="left" vertical="center" wrapText="1"/>
    </xf>
    <xf numFmtId="49" fontId="33" fillId="36" borderId="18" xfId="4" applyNumberFormat="1" applyFont="1" applyFill="1" applyBorder="1" applyAlignment="1">
      <alignment horizontal="center" vertical="center" wrapText="1"/>
    </xf>
    <xf numFmtId="43" fontId="33" fillId="36" borderId="17" xfId="5" applyFont="1" applyFill="1" applyBorder="1" applyAlignment="1">
      <alignment horizontal="right" vertical="center" wrapText="1"/>
    </xf>
    <xf numFmtId="0" fontId="32" fillId="36" borderId="18" xfId="4" applyFont="1" applyFill="1" applyBorder="1" applyAlignment="1">
      <alignment vertical="center" wrapText="1"/>
    </xf>
    <xf numFmtId="15" fontId="33" fillId="37" borderId="18" xfId="4" applyNumberFormat="1" applyFont="1" applyFill="1" applyBorder="1" applyAlignment="1">
      <alignment horizontal="left" vertical="center" wrapText="1"/>
    </xf>
    <xf numFmtId="49" fontId="33" fillId="37" borderId="18" xfId="4" applyNumberFormat="1" applyFont="1" applyFill="1" applyBorder="1" applyAlignment="1">
      <alignment horizontal="left" vertical="center" wrapText="1"/>
    </xf>
    <xf numFmtId="49" fontId="33" fillId="37" borderId="18" xfId="4" applyNumberFormat="1" applyFont="1" applyFill="1" applyBorder="1" applyAlignment="1">
      <alignment horizontal="center" vertical="center" wrapText="1"/>
    </xf>
    <xf numFmtId="43" fontId="33" fillId="37" borderId="17" xfId="5" applyFont="1" applyFill="1" applyBorder="1" applyAlignment="1">
      <alignment horizontal="right" vertical="center" wrapText="1"/>
    </xf>
    <xf numFmtId="0" fontId="32" fillId="37" borderId="18" xfId="4" applyFont="1" applyFill="1" applyBorder="1" applyAlignment="1">
      <alignment vertical="center" wrapText="1"/>
    </xf>
    <xf numFmtId="49" fontId="34" fillId="37" borderId="18" xfId="4" applyNumberFormat="1" applyFont="1" applyFill="1" applyBorder="1" applyAlignment="1">
      <alignment horizontal="left" vertical="center" wrapText="1"/>
    </xf>
    <xf numFmtId="49" fontId="34" fillId="37" borderId="18" xfId="4" applyNumberFormat="1" applyFont="1" applyFill="1" applyBorder="1" applyAlignment="1">
      <alignment horizontal="center" vertical="center" wrapText="1"/>
    </xf>
    <xf numFmtId="43" fontId="34" fillId="37" borderId="17" xfId="5" applyFont="1" applyFill="1" applyBorder="1" applyAlignment="1">
      <alignment horizontal="right" vertical="center" wrapText="1"/>
    </xf>
    <xf numFmtId="0" fontId="32" fillId="37" borderId="18" xfId="4" applyFont="1" applyFill="1" applyBorder="1" applyAlignment="1">
      <alignment horizontal="left" vertical="center" wrapText="1"/>
    </xf>
    <xf numFmtId="0" fontId="32" fillId="38" borderId="18" xfId="4" applyFont="1" applyFill="1" applyBorder="1" applyAlignment="1">
      <alignment wrapText="1"/>
    </xf>
    <xf numFmtId="49" fontId="33" fillId="38" borderId="18" xfId="4" applyNumberFormat="1" applyFont="1" applyFill="1" applyBorder="1" applyAlignment="1">
      <alignment horizontal="left" vertical="center" wrapText="1"/>
    </xf>
    <xf numFmtId="49" fontId="33" fillId="38" borderId="18" xfId="4" applyNumberFormat="1" applyFont="1" applyFill="1" applyBorder="1" applyAlignment="1">
      <alignment horizontal="center" vertical="center" wrapText="1"/>
    </xf>
    <xf numFmtId="43" fontId="33" fillId="38" borderId="17" xfId="5" applyFont="1" applyFill="1" applyBorder="1" applyAlignment="1">
      <alignment horizontal="right" vertical="center" wrapText="1"/>
    </xf>
    <xf numFmtId="0" fontId="32" fillId="38" borderId="18" xfId="4" applyFont="1" applyFill="1" applyBorder="1" applyAlignment="1">
      <alignment horizontal="left" vertical="center" wrapText="1"/>
    </xf>
    <xf numFmtId="0" fontId="32" fillId="39" borderId="18" xfId="4" applyFont="1" applyFill="1" applyBorder="1" applyAlignment="1">
      <alignment horizontal="left"/>
    </xf>
    <xf numFmtId="49" fontId="33" fillId="39" borderId="18" xfId="4" applyNumberFormat="1" applyFont="1" applyFill="1" applyBorder="1" applyAlignment="1">
      <alignment horizontal="left" vertical="center" wrapText="1"/>
    </xf>
    <xf numFmtId="49" fontId="33" fillId="39" borderId="18" xfId="4" applyNumberFormat="1" applyFont="1" applyFill="1" applyBorder="1" applyAlignment="1">
      <alignment horizontal="center" vertical="center" wrapText="1"/>
    </xf>
    <xf numFmtId="43" fontId="33" fillId="39" borderId="17" xfId="5" applyFont="1" applyFill="1" applyBorder="1" applyAlignment="1">
      <alignment horizontal="right" vertical="center" wrapText="1"/>
    </xf>
    <xf numFmtId="0" fontId="32" fillId="39" borderId="18" xfId="4" applyFont="1" applyFill="1" applyBorder="1" applyAlignment="1">
      <alignment vertical="center" wrapText="1"/>
    </xf>
    <xf numFmtId="15" fontId="33" fillId="40" borderId="18" xfId="4" applyNumberFormat="1" applyFont="1" applyFill="1" applyBorder="1" applyAlignment="1">
      <alignment horizontal="left" vertical="center" wrapText="1"/>
    </xf>
    <xf numFmtId="49" fontId="33" fillId="40" borderId="18" xfId="4" applyNumberFormat="1" applyFont="1" applyFill="1" applyBorder="1" applyAlignment="1">
      <alignment horizontal="left" vertical="center" wrapText="1"/>
    </xf>
    <xf numFmtId="49" fontId="33" fillId="40" borderId="18" xfId="4" applyNumberFormat="1" applyFont="1" applyFill="1" applyBorder="1" applyAlignment="1">
      <alignment horizontal="center" vertical="center" wrapText="1"/>
    </xf>
    <xf numFmtId="43" fontId="33" fillId="40" borderId="17" xfId="5" applyFont="1" applyFill="1" applyBorder="1" applyAlignment="1">
      <alignment horizontal="right" vertical="center" wrapText="1"/>
    </xf>
    <xf numFmtId="0" fontId="32" fillId="40" borderId="18" xfId="4" applyFont="1" applyFill="1" applyBorder="1" applyAlignment="1">
      <alignment vertical="center" wrapText="1"/>
    </xf>
    <xf numFmtId="49" fontId="33" fillId="40" borderId="17" xfId="4" applyNumberFormat="1" applyFont="1" applyFill="1" applyBorder="1" applyAlignment="1">
      <alignment horizontal="right" vertical="center" wrapText="1"/>
    </xf>
    <xf numFmtId="43" fontId="33" fillId="40" borderId="18" xfId="5" applyFont="1" applyFill="1" applyBorder="1" applyAlignment="1">
      <alignment horizontal="left" vertical="center" wrapText="1"/>
    </xf>
    <xf numFmtId="0" fontId="32" fillId="40" borderId="17" xfId="4" applyFont="1" applyFill="1" applyBorder="1" applyAlignment="1">
      <alignment vertical="center" wrapText="1"/>
    </xf>
    <xf numFmtId="15" fontId="33" fillId="6" borderId="18" xfId="4" applyNumberFormat="1" applyFont="1" applyFill="1" applyBorder="1" applyAlignment="1">
      <alignment horizontal="left" vertical="center" wrapText="1"/>
    </xf>
    <xf numFmtId="49" fontId="33" fillId="6" borderId="18" xfId="4" applyNumberFormat="1" applyFont="1" applyFill="1" applyBorder="1" applyAlignment="1">
      <alignment horizontal="left" vertical="center" wrapText="1"/>
    </xf>
    <xf numFmtId="49" fontId="33" fillId="6" borderId="18" xfId="4" applyNumberFormat="1" applyFont="1" applyFill="1" applyBorder="1" applyAlignment="1">
      <alignment horizontal="center" vertical="center" wrapText="1"/>
    </xf>
    <xf numFmtId="43" fontId="33" fillId="6" borderId="17" xfId="5" applyFont="1" applyFill="1" applyBorder="1" applyAlignment="1">
      <alignment horizontal="right" vertical="center" wrapText="1"/>
    </xf>
    <xf numFmtId="0" fontId="32" fillId="6" borderId="18" xfId="4" applyFont="1" applyFill="1" applyBorder="1" applyAlignment="1">
      <alignment vertical="center" wrapText="1"/>
    </xf>
    <xf numFmtId="49" fontId="33" fillId="6" borderId="23" xfId="4" applyNumberFormat="1" applyFont="1" applyFill="1" applyBorder="1" applyAlignment="1">
      <alignment horizontal="left" vertical="center" wrapText="1"/>
    </xf>
    <xf numFmtId="49" fontId="33" fillId="6" borderId="23" xfId="4" applyNumberFormat="1" applyFont="1" applyFill="1" applyBorder="1" applyAlignment="1">
      <alignment horizontal="center" vertical="center" wrapText="1"/>
    </xf>
    <xf numFmtId="43" fontId="33" fillId="6" borderId="24" xfId="5" applyFont="1" applyFill="1" applyBorder="1" applyAlignment="1">
      <alignment horizontal="right" vertical="center" wrapText="1"/>
    </xf>
    <xf numFmtId="0" fontId="27" fillId="0" borderId="0" xfId="6" applyFont="1"/>
    <xf numFmtId="0" fontId="2" fillId="0" borderId="0" xfId="6"/>
    <xf numFmtId="0" fontId="32" fillId="0" borderId="0" xfId="4" applyFont="1" applyAlignment="1">
      <alignment vertical="center" wrapText="1"/>
    </xf>
    <xf numFmtId="0" fontId="2" fillId="0" borderId="0" xfId="6" applyAlignment="1">
      <alignment horizontal="left"/>
    </xf>
    <xf numFmtId="0" fontId="32" fillId="0" borderId="0" xfId="4" applyFont="1" applyAlignment="1">
      <alignment horizontal="center" vertical="center" wrapText="1"/>
    </xf>
    <xf numFmtId="0" fontId="32" fillId="0" borderId="0" xfId="4" applyFont="1" applyAlignment="1">
      <alignment horizontal="left" vertical="center" wrapText="1"/>
    </xf>
    <xf numFmtId="0" fontId="35" fillId="9" borderId="0" xfId="6" applyFont="1" applyFill="1"/>
    <xf numFmtId="0" fontId="36" fillId="9" borderId="0" xfId="6" applyFont="1" applyFill="1"/>
    <xf numFmtId="49" fontId="35" fillId="9" borderId="0" xfId="6" applyNumberFormat="1" applyFont="1" applyFill="1"/>
    <xf numFmtId="0" fontId="25" fillId="9" borderId="0" xfId="6" applyFont="1" applyFill="1"/>
    <xf numFmtId="0" fontId="37" fillId="9" borderId="0" xfId="6" applyFont="1" applyFill="1"/>
    <xf numFmtId="0" fontId="28" fillId="9" borderId="0" xfId="6" applyFont="1" applyFill="1"/>
    <xf numFmtId="1" fontId="10" fillId="3" borderId="7" xfId="0" applyNumberFormat="1" applyFont="1" applyFill="1" applyBorder="1" applyAlignment="1">
      <alignment horizontal="center"/>
    </xf>
    <xf numFmtId="0" fontId="28" fillId="9" borderId="0" xfId="0" applyFont="1" applyFill="1"/>
    <xf numFmtId="0" fontId="38" fillId="41" borderId="18" xfId="0" applyFont="1" applyFill="1" applyBorder="1" applyAlignment="1">
      <alignment horizontal="left" vertical="center" wrapText="1"/>
    </xf>
    <xf numFmtId="0" fontId="38" fillId="9" borderId="18" xfId="0" applyFont="1" applyFill="1" applyBorder="1" applyAlignment="1">
      <alignment horizontal="left" vertical="top" wrapText="1"/>
    </xf>
    <xf numFmtId="0" fontId="38" fillId="41" borderId="18" xfId="0" applyFont="1" applyFill="1" applyBorder="1" applyAlignment="1">
      <alignment horizontal="left" vertical="top" wrapText="1"/>
    </xf>
    <xf numFmtId="0" fontId="27" fillId="0" borderId="18" xfId="0" applyFont="1" applyBorder="1"/>
    <xf numFmtId="0" fontId="40" fillId="0" borderId="18" xfId="0" applyFont="1" applyBorder="1"/>
    <xf numFmtId="0" fontId="40" fillId="0" borderId="18" xfId="0" applyFont="1" applyBorder="1" applyAlignment="1">
      <alignment horizontal="center" vertical="center"/>
    </xf>
    <xf numFmtId="0" fontId="40" fillId="0" borderId="18" xfId="0" applyFont="1" applyBorder="1" applyAlignment="1">
      <alignment horizontal="left" vertical="center" wrapText="1"/>
    </xf>
    <xf numFmtId="0" fontId="37" fillId="9" borderId="0" xfId="0" applyFont="1" applyFill="1"/>
    <xf numFmtId="0" fontId="35" fillId="9" borderId="0" xfId="0" applyFont="1" applyFill="1"/>
    <xf numFmtId="0" fontId="36" fillId="9" borderId="0" xfId="0" applyFont="1" applyFill="1"/>
    <xf numFmtId="0" fontId="9" fillId="9" borderId="0" xfId="0" applyFont="1" applyFill="1" applyAlignment="1">
      <alignment horizontal="justify" vertical="top" wrapText="1"/>
    </xf>
    <xf numFmtId="0" fontId="29" fillId="9" borderId="0" xfId="0" applyFont="1" applyFill="1" applyAlignment="1">
      <alignment vertical="top" wrapText="1"/>
    </xf>
    <xf numFmtId="4" fontId="29" fillId="9" borderId="0" xfId="0" applyNumberFormat="1" applyFont="1" applyFill="1" applyAlignment="1">
      <alignment vertical="top" wrapText="1"/>
    </xf>
    <xf numFmtId="0" fontId="41" fillId="9" borderId="0" xfId="0" applyFont="1" applyFill="1"/>
    <xf numFmtId="0" fontId="41" fillId="9" borderId="0" xfId="0" applyFont="1" applyFill="1" applyAlignment="1">
      <alignment horizontal="center" vertical="center"/>
    </xf>
    <xf numFmtId="0" fontId="41" fillId="9" borderId="0" xfId="0" applyFont="1" applyFill="1" applyAlignment="1">
      <alignment horizontal="left" vertical="center"/>
    </xf>
    <xf numFmtId="0" fontId="37" fillId="9" borderId="0" xfId="0" applyFont="1" applyFill="1" applyAlignment="1">
      <alignment horizontal="left" vertical="center"/>
    </xf>
    <xf numFmtId="0" fontId="41" fillId="9" borderId="0" xfId="0" applyFont="1" applyFill="1" applyAlignment="1">
      <alignment horizontal="left" vertical="center" wrapText="1"/>
    </xf>
    <xf numFmtId="0" fontId="9" fillId="0" borderId="25" xfId="0" applyFont="1" applyBorder="1" applyAlignment="1">
      <alignment vertical="center" wrapText="1"/>
    </xf>
    <xf numFmtId="0" fontId="9" fillId="0" borderId="26" xfId="0" applyFont="1" applyBorder="1" applyAlignment="1">
      <alignment vertical="center" wrapText="1"/>
    </xf>
    <xf numFmtId="0" fontId="9" fillId="0" borderId="27" xfId="0" applyFont="1" applyBorder="1" applyAlignment="1">
      <alignment vertical="center" wrapText="1"/>
    </xf>
    <xf numFmtId="3" fontId="10" fillId="0" borderId="18" xfId="0" applyNumberFormat="1" applyFont="1" applyBorder="1" applyAlignment="1" applyProtection="1">
      <alignment horizontal="right" vertical="top"/>
      <protection locked="0"/>
    </xf>
    <xf numFmtId="0" fontId="10" fillId="0" borderId="18" xfId="0" applyFont="1" applyBorder="1" applyAlignment="1" applyProtection="1">
      <alignment vertical="top"/>
      <protection locked="0"/>
    </xf>
    <xf numFmtId="4" fontId="10" fillId="0" borderId="18" xfId="0" applyNumberFormat="1" applyFont="1" applyBorder="1" applyAlignment="1">
      <alignment vertical="top"/>
    </xf>
    <xf numFmtId="4" fontId="10" fillId="0" borderId="18" xfId="0" applyNumberFormat="1" applyFont="1" applyBorder="1" applyAlignment="1">
      <alignment horizontal="right" vertical="top"/>
    </xf>
    <xf numFmtId="0" fontId="41" fillId="0" borderId="0" xfId="0" applyFont="1"/>
    <xf numFmtId="4" fontId="41" fillId="0" borderId="0" xfId="0" applyNumberFormat="1" applyFont="1"/>
    <xf numFmtId="0" fontId="42" fillId="9" borderId="0" xfId="6" applyFont="1" applyFill="1"/>
    <xf numFmtId="0" fontId="42" fillId="9" borderId="0" xfId="0" applyFont="1" applyFill="1"/>
    <xf numFmtId="0" fontId="9" fillId="11" borderId="18" xfId="0" applyFont="1" applyFill="1" applyBorder="1" applyAlignment="1">
      <alignment horizontal="center" vertical="center" wrapText="1"/>
    </xf>
    <xf numFmtId="0" fontId="9" fillId="11" borderId="18" xfId="0" applyFont="1" applyFill="1" applyBorder="1" applyAlignment="1">
      <alignment vertical="center" wrapText="1"/>
    </xf>
    <xf numFmtId="4" fontId="9" fillId="11" borderId="18" xfId="0" applyNumberFormat="1" applyFont="1" applyFill="1" applyBorder="1" applyAlignment="1">
      <alignment vertical="center" wrapText="1"/>
    </xf>
    <xf numFmtId="0" fontId="9" fillId="4" borderId="0" xfId="0" applyFont="1" applyFill="1" applyAlignment="1">
      <alignment horizontal="justify" vertical="top" wrapText="1"/>
    </xf>
    <xf numFmtId="0" fontId="38" fillId="9" borderId="0" xfId="0" applyFont="1" applyFill="1"/>
    <xf numFmtId="0" fontId="10" fillId="9" borderId="0" xfId="0" applyFont="1" applyFill="1"/>
    <xf numFmtId="0" fontId="9" fillId="11" borderId="5" xfId="3" applyFont="1" applyFill="1" applyBorder="1" applyAlignment="1">
      <alignment horizontal="center" textRotation="90" wrapText="1"/>
    </xf>
    <xf numFmtId="0" fontId="9" fillId="11" borderId="5" xfId="3" applyFont="1" applyFill="1" applyBorder="1" applyAlignment="1">
      <alignment horizontal="center" vertical="center" wrapText="1"/>
    </xf>
    <xf numFmtId="0" fontId="11" fillId="6" borderId="6" xfId="3" applyFont="1" applyFill="1" applyBorder="1" applyAlignment="1">
      <alignment horizontal="left" vertical="top" wrapText="1"/>
    </xf>
    <xf numFmtId="0" fontId="11" fillId="6" borderId="6" xfId="3" applyFont="1" applyFill="1" applyBorder="1" applyAlignment="1">
      <alignment horizontal="center" vertical="top" wrapText="1"/>
    </xf>
    <xf numFmtId="0" fontId="11" fillId="6" borderId="6" xfId="3" applyFont="1" applyFill="1" applyBorder="1" applyAlignment="1">
      <alignment vertical="top" wrapText="1"/>
    </xf>
    <xf numFmtId="0" fontId="11" fillId="2" borderId="7" xfId="3" applyFont="1" applyFill="1" applyBorder="1" applyAlignment="1">
      <alignment horizontal="left" vertical="top" wrapText="1"/>
    </xf>
    <xf numFmtId="0" fontId="11" fillId="2" borderId="7" xfId="3" applyFont="1" applyFill="1" applyBorder="1" applyAlignment="1">
      <alignment horizontal="center" vertical="top" wrapText="1"/>
    </xf>
    <xf numFmtId="0" fontId="11" fillId="9" borderId="7" xfId="3" applyFont="1" applyFill="1" applyBorder="1" applyAlignment="1">
      <alignment vertical="top" wrapText="1"/>
    </xf>
    <xf numFmtId="0" fontId="12" fillId="2" borderId="7" xfId="3" applyFont="1" applyFill="1" applyBorder="1" applyAlignment="1">
      <alignment horizontal="left" vertical="top" wrapText="1"/>
    </xf>
    <xf numFmtId="0" fontId="12" fillId="2" borderId="7" xfId="3" applyFont="1" applyFill="1" applyBorder="1" applyAlignment="1">
      <alignment horizontal="center" vertical="top" wrapText="1"/>
    </xf>
    <xf numFmtId="0" fontId="12" fillId="9" borderId="7" xfId="3" applyFont="1" applyFill="1" applyBorder="1" applyAlignment="1">
      <alignment vertical="top" wrapText="1"/>
    </xf>
    <xf numFmtId="0" fontId="11" fillId="6" borderId="7" xfId="3" applyFont="1" applyFill="1" applyBorder="1" applyAlignment="1">
      <alignment horizontal="left" vertical="top" wrapText="1"/>
    </xf>
    <xf numFmtId="0" fontId="11" fillId="6" borderId="7" xfId="3" applyFont="1" applyFill="1" applyBorder="1" applyAlignment="1">
      <alignment horizontal="center" vertical="top" wrapText="1"/>
    </xf>
    <xf numFmtId="0" fontId="11" fillId="6" borderId="7" xfId="3" applyFont="1" applyFill="1" applyBorder="1" applyAlignment="1">
      <alignment vertical="top" wrapText="1"/>
    </xf>
    <xf numFmtId="0" fontId="11" fillId="2" borderId="7" xfId="3" applyFont="1" applyFill="1" applyBorder="1" applyAlignment="1">
      <alignment vertical="top" wrapText="1"/>
    </xf>
    <xf numFmtId="0" fontId="12" fillId="9" borderId="7" xfId="3" applyFont="1" applyFill="1" applyBorder="1" applyAlignment="1">
      <alignment wrapText="1"/>
    </xf>
    <xf numFmtId="0" fontId="12" fillId="2" borderId="11" xfId="3" applyFont="1" applyFill="1" applyBorder="1" applyAlignment="1">
      <alignment horizontal="center" vertical="top" wrapText="1"/>
    </xf>
    <xf numFmtId="0" fontId="12" fillId="2" borderId="7" xfId="3" applyFont="1" applyFill="1" applyBorder="1" applyAlignment="1">
      <alignment vertical="top" wrapText="1"/>
    </xf>
    <xf numFmtId="0" fontId="10" fillId="11" borderId="5" xfId="3" applyFont="1" applyFill="1" applyBorder="1" applyAlignment="1">
      <alignment vertical="top" wrapText="1"/>
    </xf>
    <xf numFmtId="0" fontId="9" fillId="11" borderId="5" xfId="3" applyFont="1" applyFill="1" applyBorder="1" applyAlignment="1">
      <alignment vertical="top" wrapText="1"/>
    </xf>
    <xf numFmtId="0" fontId="9" fillId="11" borderId="5" xfId="3" applyFont="1" applyFill="1" applyBorder="1" applyAlignment="1">
      <alignment horizontal="center" vertical="center"/>
    </xf>
    <xf numFmtId="4" fontId="11" fillId="6" borderId="6" xfId="3" applyNumberFormat="1" applyFont="1" applyFill="1" applyBorder="1" applyAlignment="1">
      <alignment vertical="top" wrapText="1"/>
    </xf>
    <xf numFmtId="4" fontId="11" fillId="6" borderId="6" xfId="3" applyNumberFormat="1" applyFont="1" applyFill="1" applyBorder="1" applyAlignment="1">
      <alignment horizontal="right" vertical="top" wrapText="1"/>
    </xf>
    <xf numFmtId="4" fontId="11" fillId="2" borderId="7" xfId="3" applyNumberFormat="1" applyFont="1" applyFill="1" applyBorder="1" applyAlignment="1">
      <alignment vertical="top" wrapText="1"/>
    </xf>
    <xf numFmtId="4" fontId="11" fillId="3" borderId="7" xfId="3" applyNumberFormat="1" applyFont="1" applyFill="1" applyBorder="1" applyAlignment="1">
      <alignment horizontal="right" vertical="top" wrapText="1"/>
    </xf>
    <xf numFmtId="4" fontId="12" fillId="2" borderId="7" xfId="3" applyNumberFormat="1" applyFont="1" applyFill="1" applyBorder="1" applyAlignment="1" applyProtection="1">
      <alignment vertical="top" wrapText="1"/>
      <protection locked="0"/>
    </xf>
    <xf numFmtId="4" fontId="12" fillId="3" borderId="7" xfId="3" applyNumberFormat="1" applyFont="1" applyFill="1" applyBorder="1" applyAlignment="1">
      <alignment horizontal="right" vertical="top" wrapText="1"/>
    </xf>
    <xf numFmtId="4" fontId="11" fillId="6" borderId="7" xfId="3" applyNumberFormat="1" applyFont="1" applyFill="1" applyBorder="1" applyAlignment="1">
      <alignment vertical="top" wrapText="1"/>
    </xf>
    <xf numFmtId="4" fontId="11" fillId="3" borderId="7" xfId="3" applyNumberFormat="1" applyFont="1" applyFill="1" applyBorder="1" applyAlignment="1">
      <alignment vertical="top" wrapText="1"/>
    </xf>
    <xf numFmtId="4" fontId="9" fillId="11" borderId="5" xfId="3" applyNumberFormat="1" applyFont="1" applyFill="1" applyBorder="1" applyAlignment="1">
      <alignment vertical="top" wrapText="1"/>
    </xf>
    <xf numFmtId="0" fontId="20" fillId="13" borderId="6" xfId="3" applyFont="1" applyFill="1" applyBorder="1" applyAlignment="1">
      <alignment vertical="top"/>
    </xf>
    <xf numFmtId="0" fontId="17" fillId="13" borderId="6" xfId="3" applyFont="1" applyFill="1" applyBorder="1" applyAlignment="1">
      <alignment horizontal="center" vertical="top"/>
    </xf>
    <xf numFmtId="0" fontId="17" fillId="13" borderId="6" xfId="3" applyFont="1" applyFill="1" applyBorder="1" applyAlignment="1">
      <alignment vertical="top"/>
    </xf>
    <xf numFmtId="0" fontId="20" fillId="15" borderId="7" xfId="3" applyFont="1" applyFill="1" applyBorder="1"/>
    <xf numFmtId="0" fontId="17" fillId="15" borderId="7" xfId="3" applyFont="1" applyFill="1" applyBorder="1" applyAlignment="1">
      <alignment horizontal="center"/>
    </xf>
    <xf numFmtId="0" fontId="17" fillId="15" borderId="7" xfId="3" applyFont="1" applyFill="1" applyBorder="1" applyAlignment="1">
      <alignment horizontal="center" vertical="top"/>
    </xf>
    <xf numFmtId="0" fontId="17" fillId="15" borderId="7" xfId="4" applyFont="1" applyFill="1" applyBorder="1"/>
    <xf numFmtId="0" fontId="20" fillId="14" borderId="7" xfId="3" applyFont="1" applyFill="1" applyBorder="1" applyAlignment="1">
      <alignment vertical="top"/>
    </xf>
    <xf numFmtId="0" fontId="17" fillId="14" borderId="7" xfId="3" applyFont="1" applyFill="1" applyBorder="1" applyAlignment="1">
      <alignment horizontal="center" vertical="top"/>
    </xf>
    <xf numFmtId="0" fontId="17" fillId="14" borderId="7" xfId="4" applyFont="1" applyFill="1" applyBorder="1" applyAlignment="1">
      <alignment vertical="top"/>
    </xf>
    <xf numFmtId="0" fontId="20" fillId="9" borderId="7" xfId="3" applyFont="1" applyFill="1" applyBorder="1" applyAlignment="1">
      <alignment vertical="top"/>
    </xf>
    <xf numFmtId="0" fontId="17" fillId="9" borderId="7" xfId="3" applyFont="1" applyFill="1" applyBorder="1" applyAlignment="1">
      <alignment horizontal="center" vertical="top"/>
    </xf>
    <xf numFmtId="0" fontId="17" fillId="9" borderId="7" xfId="4" applyFont="1" applyFill="1" applyBorder="1" applyAlignment="1">
      <alignment vertical="top"/>
    </xf>
    <xf numFmtId="0" fontId="19" fillId="9" borderId="7" xfId="3" applyFont="1" applyFill="1" applyBorder="1" applyAlignment="1">
      <alignment vertical="top"/>
    </xf>
    <xf numFmtId="0" fontId="18" fillId="9" borderId="7" xfId="3" applyFont="1" applyFill="1" applyBorder="1" applyAlignment="1">
      <alignment horizontal="center" vertical="top"/>
    </xf>
    <xf numFmtId="0" fontId="18" fillId="9" borderId="7" xfId="3" applyFont="1" applyFill="1" applyBorder="1" applyAlignment="1">
      <alignment vertical="top"/>
    </xf>
    <xf numFmtId="0" fontId="18" fillId="9" borderId="7" xfId="4" applyFont="1" applyFill="1" applyBorder="1" applyAlignment="1">
      <alignment vertical="top"/>
    </xf>
    <xf numFmtId="0" fontId="18" fillId="9" borderId="7" xfId="4" applyFont="1" applyFill="1" applyBorder="1" applyAlignment="1" applyProtection="1">
      <alignment vertical="top"/>
      <protection locked="0"/>
    </xf>
    <xf numFmtId="0" fontId="18" fillId="9" borderId="7" xfId="4" applyFont="1" applyFill="1" applyBorder="1" applyAlignment="1">
      <alignment vertical="top" wrapText="1"/>
    </xf>
    <xf numFmtId="0" fontId="17" fillId="9" borderId="7" xfId="3" applyFont="1" applyFill="1" applyBorder="1" applyAlignment="1">
      <alignment vertical="top"/>
    </xf>
    <xf numFmtId="0" fontId="19" fillId="9" borderId="7" xfId="3" applyFont="1" applyFill="1" applyBorder="1"/>
    <xf numFmtId="0" fontId="18" fillId="9" borderId="7" xfId="4" applyFont="1" applyFill="1" applyBorder="1"/>
    <xf numFmtId="0" fontId="20" fillId="9" borderId="7" xfId="3" applyFont="1" applyFill="1" applyBorder="1"/>
    <xf numFmtId="0" fontId="17" fillId="9" borderId="7" xfId="4" applyFont="1" applyFill="1" applyBorder="1"/>
    <xf numFmtId="0" fontId="18" fillId="9" borderId="7" xfId="4" applyFont="1" applyFill="1" applyBorder="1" applyAlignment="1">
      <alignment wrapText="1"/>
    </xf>
    <xf numFmtId="0" fontId="18" fillId="9" borderId="7" xfId="3" applyFont="1" applyFill="1" applyBorder="1" applyAlignment="1">
      <alignment vertical="top" wrapText="1"/>
    </xf>
    <xf numFmtId="0" fontId="18" fillId="9" borderId="7" xfId="3" applyFont="1" applyFill="1" applyBorder="1" applyAlignment="1">
      <alignment horizontal="center" vertical="top" wrapText="1"/>
    </xf>
    <xf numFmtId="0" fontId="17" fillId="9" borderId="7" xfId="4" applyFont="1" applyFill="1" applyBorder="1" applyAlignment="1">
      <alignment vertical="top" wrapText="1"/>
    </xf>
    <xf numFmtId="0" fontId="19" fillId="9" borderId="15" xfId="3" applyFont="1" applyFill="1" applyBorder="1" applyAlignment="1">
      <alignment vertical="top"/>
    </xf>
    <xf numFmtId="0" fontId="18" fillId="9" borderId="15" xfId="3" applyFont="1" applyFill="1" applyBorder="1" applyAlignment="1">
      <alignment horizontal="center" vertical="top"/>
    </xf>
    <xf numFmtId="0" fontId="18" fillId="9" borderId="15" xfId="4" applyFont="1" applyFill="1" applyBorder="1" applyAlignment="1">
      <alignment vertical="top" wrapText="1"/>
    </xf>
    <xf numFmtId="164" fontId="18" fillId="9" borderId="7" xfId="1" applyNumberFormat="1" applyFont="1" applyFill="1" applyBorder="1" applyAlignment="1" applyProtection="1">
      <alignment vertical="top"/>
    </xf>
    <xf numFmtId="164" fontId="18" fillId="9" borderId="7" xfId="1" applyNumberFormat="1" applyFont="1" applyFill="1" applyBorder="1" applyAlignment="1" applyProtection="1">
      <alignment vertical="top"/>
      <protection hidden="1"/>
    </xf>
    <xf numFmtId="164" fontId="18" fillId="3" borderId="7" xfId="1" applyNumberFormat="1" applyFont="1" applyFill="1" applyBorder="1" applyAlignment="1" applyProtection="1">
      <alignment horizontal="right" vertical="top"/>
      <protection hidden="1"/>
    </xf>
    <xf numFmtId="164" fontId="18" fillId="3" borderId="7" xfId="1" applyNumberFormat="1" applyFont="1" applyFill="1" applyBorder="1" applyAlignment="1" applyProtection="1">
      <alignment horizontal="right" vertical="top"/>
    </xf>
    <xf numFmtId="0" fontId="20" fillId="13" borderId="6" xfId="3" applyFont="1" applyFill="1" applyBorder="1" applyAlignment="1">
      <alignment vertical="center"/>
    </xf>
    <xf numFmtId="0" fontId="17" fillId="13" borderId="6" xfId="3" applyFont="1" applyFill="1" applyBorder="1" applyAlignment="1">
      <alignment horizontal="center" vertical="center"/>
    </xf>
    <xf numFmtId="0" fontId="17" fillId="13" borderId="6" xfId="3" applyFont="1" applyFill="1" applyBorder="1" applyAlignment="1">
      <alignment vertical="center" wrapText="1"/>
    </xf>
    <xf numFmtId="164" fontId="17" fillId="13" borderId="6" xfId="1" applyNumberFormat="1" applyFont="1" applyFill="1" applyBorder="1" applyAlignment="1" applyProtection="1">
      <alignment vertical="center"/>
      <protection hidden="1"/>
    </xf>
    <xf numFmtId="0" fontId="20" fillId="15" borderId="7" xfId="3" applyFont="1" applyFill="1" applyBorder="1" applyAlignment="1">
      <alignment vertical="center"/>
    </xf>
    <xf numFmtId="0" fontId="17" fillId="15" borderId="7" xfId="3" applyFont="1" applyFill="1" applyBorder="1" applyAlignment="1">
      <alignment horizontal="center" vertical="center"/>
    </xf>
    <xf numFmtId="0" fontId="17" fillId="15" borderId="7" xfId="4" applyFont="1" applyFill="1" applyBorder="1" applyAlignment="1">
      <alignment vertical="center" wrapText="1"/>
    </xf>
    <xf numFmtId="164" fontId="17" fillId="15" borderId="7" xfId="1" applyNumberFormat="1" applyFont="1" applyFill="1" applyBorder="1" applyAlignment="1" applyProtection="1">
      <alignment vertical="center"/>
      <protection hidden="1"/>
    </xf>
    <xf numFmtId="0" fontId="20" fillId="14" borderId="7" xfId="3" applyFont="1" applyFill="1" applyBorder="1" applyAlignment="1">
      <alignment vertical="center"/>
    </xf>
    <xf numFmtId="0" fontId="17" fillId="14" borderId="7" xfId="3" applyFont="1" applyFill="1" applyBorder="1" applyAlignment="1">
      <alignment horizontal="center" vertical="center"/>
    </xf>
    <xf numFmtId="0" fontId="17" fillId="14" borderId="7" xfId="4" applyFont="1" applyFill="1" applyBorder="1" applyAlignment="1">
      <alignment vertical="center" wrapText="1"/>
    </xf>
    <xf numFmtId="164" fontId="17" fillId="14" borderId="7" xfId="1" applyNumberFormat="1" applyFont="1" applyFill="1" applyBorder="1" applyAlignment="1" applyProtection="1">
      <alignment vertical="center"/>
      <protection hidden="1"/>
    </xf>
    <xf numFmtId="0" fontId="20" fillId="9" borderId="7" xfId="3" applyFont="1" applyFill="1" applyBorder="1" applyAlignment="1">
      <alignment vertical="center"/>
    </xf>
    <xf numFmtId="0" fontId="17" fillId="9" borderId="7" xfId="3" applyFont="1" applyFill="1" applyBorder="1" applyAlignment="1">
      <alignment horizontal="center" vertical="center"/>
    </xf>
    <xf numFmtId="0" fontId="17" fillId="9" borderId="7" xfId="4" applyFont="1" applyFill="1" applyBorder="1" applyAlignment="1">
      <alignment vertical="center" wrapText="1"/>
    </xf>
    <xf numFmtId="164" fontId="17" fillId="9" borderId="7" xfId="1" applyNumberFormat="1" applyFont="1" applyFill="1" applyBorder="1" applyAlignment="1" applyProtection="1">
      <alignment vertical="center"/>
      <protection hidden="1"/>
    </xf>
    <xf numFmtId="0" fontId="19" fillId="9" borderId="7" xfId="3" applyFont="1" applyFill="1" applyBorder="1" applyAlignment="1">
      <alignment vertical="center"/>
    </xf>
    <xf numFmtId="0" fontId="18" fillId="9" borderId="7" xfId="3" applyFont="1" applyFill="1" applyBorder="1" applyAlignment="1">
      <alignment horizontal="center" vertical="center"/>
    </xf>
    <xf numFmtId="0" fontId="18" fillId="9" borderId="7" xfId="3" applyFont="1" applyFill="1" applyBorder="1" applyAlignment="1">
      <alignment vertical="center" wrapText="1"/>
    </xf>
    <xf numFmtId="164" fontId="18" fillId="9" borderId="7" xfId="1" applyNumberFormat="1" applyFont="1" applyFill="1" applyBorder="1" applyAlignment="1" applyProtection="1">
      <alignment vertical="center"/>
      <protection locked="0"/>
    </xf>
    <xf numFmtId="0" fontId="18" fillId="9" borderId="7" xfId="4" applyFont="1" applyFill="1" applyBorder="1" applyAlignment="1">
      <alignment vertical="center" wrapText="1"/>
    </xf>
    <xf numFmtId="0" fontId="19" fillId="0" borderId="7" xfId="3" applyFont="1" applyBorder="1" applyAlignment="1">
      <alignment vertical="center"/>
    </xf>
    <xf numFmtId="0" fontId="18" fillId="0" borderId="7" xfId="3" applyFont="1" applyBorder="1" applyAlignment="1">
      <alignment horizontal="center" vertical="center"/>
    </xf>
    <xf numFmtId="0" fontId="18" fillId="0" borderId="7" xfId="4" applyFont="1" applyBorder="1" applyAlignment="1">
      <alignment vertical="center" wrapText="1"/>
    </xf>
    <xf numFmtId="0" fontId="18" fillId="9" borderId="7" xfId="4" applyFont="1" applyFill="1" applyBorder="1" applyAlignment="1" applyProtection="1">
      <alignment vertical="center" wrapText="1"/>
      <protection locked="0"/>
    </xf>
    <xf numFmtId="0" fontId="17" fillId="9" borderId="7" xfId="3" applyFont="1" applyFill="1" applyBorder="1" applyAlignment="1">
      <alignment vertical="center" wrapText="1"/>
    </xf>
    <xf numFmtId="164" fontId="17" fillId="9" borderId="7" xfId="1" applyNumberFormat="1" applyFont="1" applyFill="1" applyBorder="1" applyAlignment="1" applyProtection="1">
      <alignment vertical="center"/>
      <protection locked="0"/>
    </xf>
    <xf numFmtId="164" fontId="17" fillId="9" borderId="7" xfId="1" applyNumberFormat="1" applyFont="1" applyFill="1" applyBorder="1" applyAlignment="1" applyProtection="1">
      <alignment vertical="center"/>
    </xf>
    <xf numFmtId="164" fontId="18" fillId="9" borderId="7" xfId="1" applyNumberFormat="1" applyFont="1" applyFill="1" applyBorder="1" applyAlignment="1" applyProtection="1">
      <alignment vertical="center"/>
      <protection hidden="1"/>
    </xf>
    <xf numFmtId="0" fontId="18" fillId="9" borderId="7" xfId="3" applyFont="1" applyFill="1" applyBorder="1" applyAlignment="1">
      <alignment horizontal="center" vertical="center" wrapText="1"/>
    </xf>
    <xf numFmtId="0" fontId="17" fillId="9" borderId="7" xfId="3" applyFont="1" applyFill="1" applyBorder="1" applyAlignment="1">
      <alignment vertical="center"/>
    </xf>
    <xf numFmtId="0" fontId="18" fillId="9" borderId="7" xfId="3" applyFont="1" applyFill="1" applyBorder="1" applyAlignment="1">
      <alignment vertical="center"/>
    </xf>
    <xf numFmtId="164" fontId="17" fillId="14" borderId="7" xfId="1" applyNumberFormat="1" applyFont="1" applyFill="1" applyBorder="1" applyAlignment="1" applyProtection="1">
      <alignment horizontal="right" vertical="center"/>
      <protection hidden="1"/>
    </xf>
    <xf numFmtId="164" fontId="18" fillId="9" borderId="7" xfId="1" applyNumberFormat="1" applyFont="1" applyFill="1" applyBorder="1" applyAlignment="1" applyProtection="1">
      <alignment vertical="center"/>
    </xf>
    <xf numFmtId="164" fontId="17" fillId="15" borderId="7" xfId="1" applyNumberFormat="1" applyFont="1" applyFill="1" applyBorder="1" applyAlignment="1" applyProtection="1">
      <alignment horizontal="right" vertical="center"/>
      <protection hidden="1"/>
    </xf>
    <xf numFmtId="164" fontId="18" fillId="9" borderId="15" xfId="1" applyNumberFormat="1" applyFont="1" applyFill="1" applyBorder="1" applyAlignment="1" applyProtection="1">
      <alignment vertical="center"/>
      <protection hidden="1"/>
    </xf>
    <xf numFmtId="164" fontId="18" fillId="3" borderId="15" xfId="1" applyNumberFormat="1" applyFont="1" applyFill="1" applyBorder="1" applyAlignment="1" applyProtection="1">
      <alignment horizontal="right" vertical="center"/>
      <protection hidden="1"/>
    </xf>
    <xf numFmtId="164" fontId="17" fillId="14" borderId="7" xfId="1" applyNumberFormat="1" applyFont="1" applyFill="1" applyBorder="1" applyAlignment="1" applyProtection="1">
      <alignment vertical="top"/>
    </xf>
    <xf numFmtId="0" fontId="46" fillId="9" borderId="0" xfId="0" applyFont="1" applyFill="1"/>
    <xf numFmtId="0" fontId="10" fillId="9" borderId="20" xfId="0" applyFont="1" applyFill="1" applyBorder="1" applyAlignment="1">
      <alignment horizontal="center"/>
    </xf>
    <xf numFmtId="0" fontId="9" fillId="9" borderId="20" xfId="0" applyFont="1" applyFill="1" applyBorder="1" applyAlignment="1">
      <alignment horizontal="center"/>
    </xf>
    <xf numFmtId="0" fontId="36" fillId="9" borderId="0" xfId="6" applyFont="1" applyFill="1" applyAlignment="1">
      <alignment vertical="center" wrapText="1"/>
    </xf>
    <xf numFmtId="0" fontId="28" fillId="9" borderId="0" xfId="6" applyFont="1" applyFill="1" applyAlignment="1">
      <alignment vertical="center" wrapText="1"/>
    </xf>
    <xf numFmtId="0" fontId="27" fillId="0" borderId="18" xfId="0" applyFont="1" applyBorder="1" applyAlignment="1">
      <alignment vertical="center" wrapText="1"/>
    </xf>
    <xf numFmtId="0" fontId="36" fillId="9" borderId="0" xfId="0" applyFont="1" applyFill="1" applyAlignment="1">
      <alignment vertical="center" wrapText="1"/>
    </xf>
    <xf numFmtId="0" fontId="48" fillId="42" borderId="18" xfId="0" applyFont="1" applyFill="1" applyBorder="1" applyAlignment="1">
      <alignment horizontal="left" vertical="top" wrapText="1"/>
    </xf>
    <xf numFmtId="0" fontId="38" fillId="41" borderId="18" xfId="0" applyFont="1" applyFill="1" applyBorder="1" applyAlignment="1">
      <alignment horizontal="center" vertical="top"/>
    </xf>
    <xf numFmtId="0" fontId="39" fillId="41" borderId="18" xfId="0" applyFont="1" applyFill="1" applyBorder="1" applyAlignment="1">
      <alignment horizontal="center" vertical="top"/>
    </xf>
    <xf numFmtId="0" fontId="48" fillId="0" borderId="18" xfId="0" applyFont="1" applyBorder="1" applyAlignment="1">
      <alignment horizontal="left" vertical="top" wrapText="1"/>
    </xf>
    <xf numFmtId="0" fontId="38" fillId="41" borderId="18" xfId="0" applyFont="1" applyFill="1" applyBorder="1" applyAlignment="1">
      <alignment vertical="top" wrapText="1"/>
    </xf>
    <xf numFmtId="0" fontId="43" fillId="9" borderId="0" xfId="0" applyFont="1" applyFill="1" applyAlignment="1">
      <alignment vertical="top"/>
    </xf>
    <xf numFmtId="0" fontId="10" fillId="9" borderId="0" xfId="0" applyFont="1" applyFill="1" applyAlignment="1">
      <alignment vertical="top"/>
    </xf>
    <xf numFmtId="0" fontId="25" fillId="9" borderId="0" xfId="0" applyFont="1" applyFill="1" applyAlignment="1">
      <alignment vertical="top"/>
    </xf>
    <xf numFmtId="0" fontId="38" fillId="9" borderId="18" xfId="0" applyFont="1" applyFill="1" applyBorder="1" applyAlignment="1">
      <alignment horizontal="center" vertical="top"/>
    </xf>
    <xf numFmtId="0" fontId="38" fillId="9" borderId="18" xfId="0" applyFont="1" applyFill="1" applyBorder="1" applyAlignment="1">
      <alignment vertical="top" wrapText="1"/>
    </xf>
    <xf numFmtId="0" fontId="49" fillId="0" borderId="18" xfId="0" applyFont="1" applyBorder="1" applyAlignment="1">
      <alignment horizontal="left" vertical="top" wrapText="1"/>
    </xf>
    <xf numFmtId="0" fontId="48" fillId="0" borderId="18" xfId="0" applyFont="1" applyBorder="1" applyAlignment="1">
      <alignment horizontal="left" vertical="top"/>
    </xf>
    <xf numFmtId="0" fontId="10" fillId="0" borderId="18" xfId="0" applyFont="1" applyBorder="1" applyAlignment="1">
      <alignment horizontal="left" vertical="top" wrapText="1"/>
    </xf>
    <xf numFmtId="0" fontId="48" fillId="0" borderId="18" xfId="0" applyFont="1" applyBorder="1" applyAlignment="1">
      <alignment horizontal="center" vertical="top" wrapText="1"/>
    </xf>
    <xf numFmtId="0" fontId="48" fillId="0" borderId="28" xfId="0" applyFont="1" applyBorder="1" applyAlignment="1">
      <alignment vertical="top" wrapText="1"/>
    </xf>
    <xf numFmtId="4" fontId="0" fillId="9" borderId="0" xfId="0" applyNumberFormat="1" applyFill="1"/>
    <xf numFmtId="2" fontId="19" fillId="9" borderId="15" xfId="7" applyNumberFormat="1" applyFont="1" applyFill="1" applyBorder="1" applyProtection="1">
      <protection locked="0"/>
    </xf>
    <xf numFmtId="0" fontId="20" fillId="14" borderId="7" xfId="3" applyFont="1" applyFill="1" applyBorder="1" applyAlignment="1">
      <alignment horizontal="center" vertical="center"/>
    </xf>
    <xf numFmtId="43" fontId="4" fillId="9" borderId="0" xfId="7" applyFont="1" applyFill="1"/>
    <xf numFmtId="43" fontId="4" fillId="9" borderId="0" xfId="4" applyNumberFormat="1" applyFill="1"/>
    <xf numFmtId="164" fontId="18" fillId="3" borderId="7" xfId="1" applyNumberFormat="1" applyFont="1" applyFill="1" applyBorder="1" applyAlignment="1" applyProtection="1">
      <alignment horizontal="right" vertical="center"/>
      <protection hidden="1"/>
    </xf>
    <xf numFmtId="4" fontId="19" fillId="9" borderId="15" xfId="0" applyNumberFormat="1" applyFont="1" applyFill="1" applyBorder="1" applyProtection="1">
      <protection locked="0"/>
    </xf>
    <xf numFmtId="4" fontId="4" fillId="9" borderId="0" xfId="4" applyNumberFormat="1" applyFill="1"/>
    <xf numFmtId="164" fontId="4" fillId="9" borderId="0" xfId="4" applyNumberFormat="1" applyFill="1"/>
    <xf numFmtId="0" fontId="9" fillId="8" borderId="0" xfId="6" applyFont="1" applyFill="1" applyAlignment="1">
      <alignment horizontal="left"/>
    </xf>
    <xf numFmtId="0" fontId="9" fillId="4" borderId="0" xfId="6" applyFont="1" applyFill="1" applyAlignment="1">
      <alignment horizontal="left"/>
    </xf>
    <xf numFmtId="0" fontId="38" fillId="43" borderId="18" xfId="0" applyFont="1" applyFill="1" applyBorder="1" applyAlignment="1">
      <alignment vertical="top" wrapText="1"/>
    </xf>
    <xf numFmtId="0" fontId="38" fillId="16" borderId="18" xfId="0" applyFont="1" applyFill="1" applyBorder="1" applyAlignment="1">
      <alignment vertical="top" wrapText="1"/>
    </xf>
    <xf numFmtId="0" fontId="38" fillId="7" borderId="18" xfId="0" applyFont="1" applyFill="1" applyBorder="1" applyAlignment="1">
      <alignment vertical="top" wrapText="1"/>
    </xf>
    <xf numFmtId="0" fontId="38" fillId="44" borderId="18" xfId="0" applyFont="1" applyFill="1" applyBorder="1" applyAlignment="1">
      <alignment vertical="top" wrapText="1"/>
    </xf>
    <xf numFmtId="0" fontId="48" fillId="0" borderId="0" xfId="0" applyFont="1" applyAlignment="1">
      <alignment vertical="top" wrapText="1"/>
    </xf>
    <xf numFmtId="2" fontId="10" fillId="2" borderId="7" xfId="0" applyNumberFormat="1" applyFont="1" applyFill="1" applyBorder="1" applyAlignment="1">
      <alignment horizontal="center"/>
    </xf>
    <xf numFmtId="2" fontId="10" fillId="2" borderId="7" xfId="0" applyNumberFormat="1" applyFont="1" applyFill="1" applyBorder="1" applyAlignment="1" applyProtection="1">
      <alignment horizontal="center"/>
      <protection locked="0"/>
    </xf>
    <xf numFmtId="0" fontId="52" fillId="0" borderId="0" xfId="0" applyFont="1"/>
    <xf numFmtId="3" fontId="52" fillId="0" borderId="18" xfId="0" applyNumberFormat="1" applyFont="1" applyBorder="1" applyAlignment="1" applyProtection="1">
      <alignment horizontal="right" vertical="top"/>
      <protection locked="0"/>
    </xf>
    <xf numFmtId="0" fontId="52" fillId="0" borderId="18" xfId="0" applyFont="1" applyBorder="1" applyAlignment="1" applyProtection="1">
      <alignment vertical="top"/>
      <protection locked="0"/>
    </xf>
    <xf numFmtId="0" fontId="52" fillId="0" borderId="18" xfId="0" applyFont="1" applyBorder="1" applyAlignment="1">
      <alignment vertical="top"/>
    </xf>
    <xf numFmtId="4" fontId="52" fillId="0" borderId="18" xfId="0" applyNumberFormat="1" applyFont="1" applyBorder="1" applyAlignment="1">
      <alignment horizontal="right" vertical="top"/>
    </xf>
    <xf numFmtId="0" fontId="52" fillId="0" borderId="18" xfId="0" applyFont="1" applyBorder="1" applyAlignment="1" applyProtection="1">
      <alignment horizontal="center" vertical="top"/>
      <protection locked="0"/>
    </xf>
    <xf numFmtId="3" fontId="52" fillId="0" borderId="18" xfId="0" applyNumberFormat="1" applyFont="1" applyBorder="1" applyAlignment="1" applyProtection="1">
      <alignment vertical="top"/>
      <protection locked="0"/>
    </xf>
    <xf numFmtId="0" fontId="10" fillId="0" borderId="18" xfId="0" applyFont="1" applyBorder="1" applyAlignment="1">
      <alignment vertical="top"/>
    </xf>
    <xf numFmtId="0" fontId="10" fillId="9" borderId="18" xfId="0" applyFont="1" applyFill="1" applyBorder="1" applyAlignment="1" applyProtection="1">
      <alignment vertical="top"/>
      <protection locked="0"/>
    </xf>
    <xf numFmtId="4" fontId="10" fillId="9" borderId="18" xfId="0" applyNumberFormat="1" applyFont="1" applyFill="1" applyBorder="1" applyAlignment="1">
      <alignment horizontal="right" vertical="top"/>
    </xf>
    <xf numFmtId="0" fontId="12" fillId="0" borderId="18" xfId="0" applyFont="1" applyBorder="1" applyAlignment="1" applyProtection="1">
      <alignment vertical="top"/>
      <protection locked="0"/>
    </xf>
    <xf numFmtId="0" fontId="12" fillId="0" borderId="18" xfId="0" applyFont="1" applyBorder="1" applyAlignment="1">
      <alignment vertical="top"/>
    </xf>
    <xf numFmtId="0" fontId="38" fillId="43" borderId="18" xfId="0" applyFont="1" applyFill="1" applyBorder="1" applyAlignment="1">
      <alignment horizontal="left" vertical="top" wrapText="1"/>
    </xf>
    <xf numFmtId="0" fontId="38" fillId="43" borderId="18" xfId="0" applyFont="1" applyFill="1" applyBorder="1" applyAlignment="1">
      <alignment horizontal="center" vertical="top"/>
    </xf>
    <xf numFmtId="0" fontId="39" fillId="43" borderId="18" xfId="0" applyFont="1" applyFill="1" applyBorder="1" applyAlignment="1">
      <alignment horizontal="center" vertical="top"/>
    </xf>
    <xf numFmtId="0" fontId="48" fillId="16" borderId="18" xfId="0" applyFont="1" applyFill="1" applyBorder="1" applyAlignment="1">
      <alignment horizontal="left" vertical="top" wrapText="1"/>
    </xf>
    <xf numFmtId="0" fontId="38" fillId="0" borderId="18" xfId="0" applyFont="1" applyBorder="1" applyAlignment="1">
      <alignment vertical="top" wrapText="1"/>
    </xf>
    <xf numFmtId="0" fontId="38" fillId="16" borderId="18" xfId="0" applyFont="1" applyFill="1" applyBorder="1" applyAlignment="1">
      <alignment horizontal="left" vertical="top" wrapText="1"/>
    </xf>
    <xf numFmtId="0" fontId="38" fillId="16" borderId="18" xfId="0" applyFont="1" applyFill="1" applyBorder="1" applyAlignment="1">
      <alignment horizontal="center" vertical="top"/>
    </xf>
    <xf numFmtId="0" fontId="38" fillId="7" borderId="18" xfId="0" applyFont="1" applyFill="1" applyBorder="1" applyAlignment="1">
      <alignment horizontal="left" vertical="top" wrapText="1"/>
    </xf>
    <xf numFmtId="0" fontId="38" fillId="7" borderId="18" xfId="0" applyFont="1" applyFill="1" applyBorder="1" applyAlignment="1">
      <alignment horizontal="center" vertical="top"/>
    </xf>
    <xf numFmtId="0" fontId="39" fillId="44" borderId="18" xfId="0" applyFont="1" applyFill="1" applyBorder="1" applyAlignment="1">
      <alignment horizontal="center" vertical="top"/>
    </xf>
    <xf numFmtId="0" fontId="38" fillId="44" borderId="18" xfId="0" applyFont="1" applyFill="1" applyBorder="1" applyAlignment="1">
      <alignment horizontal="left" vertical="top" wrapText="1"/>
    </xf>
    <xf numFmtId="0" fontId="38" fillId="44" borderId="18" xfId="0" applyFont="1" applyFill="1" applyBorder="1" applyAlignment="1">
      <alignment horizontal="center" vertical="top"/>
    </xf>
    <xf numFmtId="0" fontId="48" fillId="16" borderId="18" xfId="0" applyFont="1" applyFill="1" applyBorder="1" applyAlignment="1">
      <alignment horizontal="left" vertical="top"/>
    </xf>
    <xf numFmtId="0" fontId="39" fillId="16" borderId="18" xfId="0" applyFont="1" applyFill="1" applyBorder="1" applyAlignment="1">
      <alignment horizontal="center" vertical="top"/>
    </xf>
    <xf numFmtId="0" fontId="48" fillId="7" borderId="18" xfId="0" applyFont="1" applyFill="1" applyBorder="1" applyAlignment="1">
      <alignment horizontal="center" vertical="top" wrapText="1"/>
    </xf>
    <xf numFmtId="0" fontId="10" fillId="7" borderId="18" xfId="0" applyFont="1" applyFill="1" applyBorder="1" applyAlignment="1">
      <alignment horizontal="left" vertical="top" wrapText="1"/>
    </xf>
    <xf numFmtId="0" fontId="48" fillId="7" borderId="18" xfId="0" applyFont="1" applyFill="1" applyBorder="1" applyAlignment="1">
      <alignment horizontal="left" vertical="top"/>
    </xf>
    <xf numFmtId="0" fontId="9" fillId="11" borderId="13" xfId="0" applyFont="1" applyFill="1" applyBorder="1" applyAlignment="1">
      <alignment horizontal="center" vertical="center" wrapText="1"/>
    </xf>
    <xf numFmtId="0" fontId="9" fillId="11" borderId="5" xfId="0" applyFont="1" applyFill="1" applyBorder="1" applyAlignment="1">
      <alignment horizontal="center" vertical="center" wrapText="1"/>
    </xf>
    <xf numFmtId="0" fontId="9" fillId="10" borderId="0" xfId="0" applyFont="1" applyFill="1" applyAlignment="1" applyProtection="1">
      <alignment horizontal="center"/>
      <protection locked="0"/>
    </xf>
    <xf numFmtId="0" fontId="9" fillId="10" borderId="3" xfId="0" applyFont="1" applyFill="1" applyBorder="1" applyAlignment="1" applyProtection="1">
      <alignment horizontal="center"/>
      <protection locked="0"/>
    </xf>
    <xf numFmtId="0" fontId="9" fillId="4" borderId="0" xfId="0" applyFont="1" applyFill="1" applyAlignment="1" applyProtection="1">
      <alignment horizontal="center"/>
      <protection locked="0"/>
    </xf>
    <xf numFmtId="0" fontId="9" fillId="4" borderId="3" xfId="0" applyFont="1" applyFill="1" applyBorder="1" applyAlignment="1" applyProtection="1">
      <alignment horizontal="center"/>
      <protection locked="0"/>
    </xf>
    <xf numFmtId="0" fontId="9" fillId="11" borderId="13" xfId="0" applyFont="1" applyFill="1" applyBorder="1" applyAlignment="1">
      <alignment horizontal="center" vertical="center"/>
    </xf>
    <xf numFmtId="0" fontId="9" fillId="11" borderId="5" xfId="0" applyFont="1" applyFill="1" applyBorder="1" applyAlignment="1">
      <alignment horizontal="center" vertical="center"/>
    </xf>
    <xf numFmtId="0" fontId="9" fillId="11" borderId="13" xfId="0" applyFont="1" applyFill="1" applyBorder="1" applyAlignment="1">
      <alignment horizontal="center"/>
    </xf>
    <xf numFmtId="0" fontId="9" fillId="8" borderId="0" xfId="6" applyFont="1" applyFill="1" applyAlignment="1">
      <alignment horizontal="left"/>
    </xf>
    <xf numFmtId="0" fontId="29" fillId="0" borderId="0" xfId="6" applyFont="1" applyAlignment="1">
      <alignment horizontal="center"/>
    </xf>
    <xf numFmtId="0" fontId="30" fillId="0" borderId="0" xfId="6" applyFont="1" applyAlignment="1">
      <alignment horizontal="center"/>
    </xf>
    <xf numFmtId="0" fontId="9" fillId="0" borderId="0" xfId="6" applyFont="1" applyAlignment="1">
      <alignment horizontal="center"/>
    </xf>
    <xf numFmtId="0" fontId="9" fillId="4" borderId="0" xfId="6" applyFont="1" applyFill="1" applyAlignment="1">
      <alignment horizontal="left"/>
    </xf>
    <xf numFmtId="0" fontId="9" fillId="4" borderId="2" xfId="0" applyFont="1" applyFill="1" applyBorder="1" applyAlignment="1">
      <alignment horizontal="left" vertical="top" wrapText="1"/>
    </xf>
    <xf numFmtId="0" fontId="38" fillId="9" borderId="0" xfId="0" applyFont="1" applyFill="1" applyAlignment="1">
      <alignment horizontal="center"/>
    </xf>
    <xf numFmtId="0" fontId="29" fillId="9" borderId="0" xfId="6" applyFont="1" applyFill="1" applyAlignment="1">
      <alignment horizontal="center"/>
    </xf>
    <xf numFmtId="0" fontId="30" fillId="9" borderId="0" xfId="6" applyFont="1" applyFill="1" applyAlignment="1">
      <alignment horizontal="center"/>
    </xf>
    <xf numFmtId="0" fontId="9" fillId="9" borderId="0" xfId="6" applyFont="1" applyFill="1" applyAlignment="1">
      <alignment horizontal="center"/>
    </xf>
    <xf numFmtId="0" fontId="9" fillId="10" borderId="14" xfId="0" applyFont="1" applyFill="1" applyBorder="1" applyAlignment="1">
      <alignment horizontal="left"/>
    </xf>
    <xf numFmtId="0" fontId="17" fillId="0" borderId="4" xfId="0" applyFont="1" applyBorder="1" applyAlignment="1">
      <alignment horizontal="center"/>
    </xf>
    <xf numFmtId="0" fontId="17" fillId="0" borderId="0" xfId="0" applyFont="1" applyAlignment="1">
      <alignment horizontal="center"/>
    </xf>
    <xf numFmtId="0" fontId="29" fillId="0" borderId="4" xfId="0" applyFont="1" applyBorder="1" applyAlignment="1">
      <alignment horizontal="center"/>
    </xf>
    <xf numFmtId="0" fontId="29" fillId="0" borderId="0" xfId="0" applyFont="1" applyAlignment="1">
      <alignment horizontal="center"/>
    </xf>
    <xf numFmtId="0" fontId="30" fillId="0" borderId="4" xfId="0" applyFont="1" applyBorder="1" applyAlignment="1">
      <alignment horizontal="center"/>
    </xf>
    <xf numFmtId="0" fontId="30" fillId="0" borderId="0" xfId="0" applyFont="1" applyAlignment="1">
      <alignment horizontal="center"/>
    </xf>
    <xf numFmtId="0" fontId="9" fillId="0" borderId="11" xfId="0" applyFont="1" applyBorder="1" applyAlignment="1">
      <alignment horizontal="center"/>
    </xf>
    <xf numFmtId="0" fontId="9" fillId="0" borderId="0" xfId="0" applyFont="1" applyAlignment="1">
      <alignment horizontal="center"/>
    </xf>
    <xf numFmtId="0" fontId="9" fillId="4" borderId="0" xfId="0" applyFont="1" applyFill="1" applyAlignment="1">
      <alignment horizontal="left"/>
    </xf>
    <xf numFmtId="0" fontId="17" fillId="0" borderId="9" xfId="0" applyFont="1" applyBorder="1" applyAlignment="1">
      <alignment horizontal="center"/>
    </xf>
    <xf numFmtId="0" fontId="17" fillId="0" borderId="10" xfId="0" applyFont="1" applyBorder="1" applyAlignment="1">
      <alignment horizontal="center"/>
    </xf>
    <xf numFmtId="0" fontId="17" fillId="0" borderId="16" xfId="0" applyFont="1" applyBorder="1" applyAlignment="1">
      <alignment horizontal="center"/>
    </xf>
    <xf numFmtId="0" fontId="29" fillId="0" borderId="11" xfId="0" applyFont="1" applyBorder="1" applyAlignment="1">
      <alignment horizontal="center"/>
    </xf>
    <xf numFmtId="0" fontId="29" fillId="0" borderId="12" xfId="0" applyFont="1" applyBorder="1" applyAlignment="1">
      <alignment horizontal="center"/>
    </xf>
    <xf numFmtId="0" fontId="30" fillId="0" borderId="11" xfId="0" applyFont="1" applyBorder="1" applyAlignment="1">
      <alignment horizontal="center"/>
    </xf>
    <xf numFmtId="0" fontId="30" fillId="0" borderId="12" xfId="0" applyFont="1" applyBorder="1" applyAlignment="1">
      <alignment horizontal="center"/>
    </xf>
    <xf numFmtId="0" fontId="9" fillId="0" borderId="12" xfId="0" applyFont="1" applyBorder="1" applyAlignment="1">
      <alignment horizontal="center"/>
    </xf>
    <xf numFmtId="0" fontId="9" fillId="4" borderId="12" xfId="0" applyFont="1" applyFill="1" applyBorder="1" applyAlignment="1">
      <alignment horizontal="left"/>
    </xf>
    <xf numFmtId="0" fontId="9" fillId="10" borderId="0" xfId="0" applyFont="1" applyFill="1" applyAlignment="1">
      <alignment horizontal="left"/>
    </xf>
    <xf numFmtId="0" fontId="9" fillId="10" borderId="12" xfId="0" applyFont="1" applyFill="1" applyBorder="1" applyAlignment="1">
      <alignment horizontal="left"/>
    </xf>
    <xf numFmtId="0" fontId="14" fillId="11" borderId="5" xfId="0" applyFont="1" applyFill="1" applyBorder="1" applyAlignment="1">
      <alignment horizontal="center" vertical="center" wrapText="1"/>
    </xf>
    <xf numFmtId="0" fontId="21" fillId="11" borderId="6" xfId="3" applyFont="1" applyFill="1" applyBorder="1" applyAlignment="1">
      <alignment horizontal="center" vertical="center"/>
    </xf>
    <xf numFmtId="0" fontId="21" fillId="11" borderId="13" xfId="3" applyFont="1" applyFill="1" applyBorder="1" applyAlignment="1">
      <alignment horizontal="center" vertical="center"/>
    </xf>
    <xf numFmtId="0" fontId="21" fillId="11" borderId="6" xfId="3" applyFont="1" applyFill="1" applyBorder="1" applyAlignment="1">
      <alignment horizontal="center" vertical="center" wrapText="1"/>
    </xf>
    <xf numFmtId="0" fontId="21" fillId="11" borderId="13" xfId="3" applyFont="1" applyFill="1" applyBorder="1" applyAlignment="1">
      <alignment horizontal="center" vertical="center" wrapText="1"/>
    </xf>
    <xf numFmtId="0" fontId="14" fillId="11" borderId="5" xfId="0" applyFont="1" applyFill="1" applyBorder="1" applyAlignment="1">
      <alignment horizontal="center" vertical="center"/>
    </xf>
    <xf numFmtId="0" fontId="21" fillId="11" borderId="5" xfId="3" applyFont="1" applyFill="1" applyBorder="1" applyAlignment="1">
      <alignment horizontal="center" vertical="center"/>
    </xf>
    <xf numFmtId="0" fontId="21" fillId="11" borderId="5" xfId="3" applyFont="1" applyFill="1" applyBorder="1" applyAlignment="1">
      <alignment horizontal="center" textRotation="90"/>
    </xf>
  </cellXfs>
  <cellStyles count="9">
    <cellStyle name="Millares" xfId="7" builtinId="3"/>
    <cellStyle name="Millares 2" xfId="1"/>
    <cellStyle name="Millares 3" xfId="5"/>
    <cellStyle name="Normal" xfId="0" builtinId="0"/>
    <cellStyle name="Normal 2" xfId="2"/>
    <cellStyle name="Normal 2 2" xfId="3"/>
    <cellStyle name="Normal 3" xfId="4"/>
    <cellStyle name="Normal 4" xfId="6"/>
    <cellStyle name="Normal 5" xfId="8"/>
  </cellStyles>
  <dxfs count="29">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center"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numFmt numFmtId="4" formatCode="#,##0.00"/>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4" formatCode="#,##0.0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3" formatCode="#,##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1" hidden="0"/>
    </dxf>
    <dxf>
      <font>
        <b val="0"/>
        <i val="0"/>
        <strike val="0"/>
        <condense val="0"/>
        <extend val="0"/>
        <outline val="0"/>
        <shadow val="0"/>
        <u val="none"/>
        <vertAlign val="baseline"/>
        <sz val="10"/>
        <color auto="1"/>
        <name val="Calibri"/>
        <scheme val="minor"/>
      </font>
      <numFmt numFmtId="0" formatCode="General"/>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general"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fill>
        <patternFill patternType="none">
          <fgColor indexed="64"/>
          <bgColor auto="1"/>
        </patternFill>
      </fill>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fill>
        <patternFill patternType="none">
          <fgColor indexed="64"/>
          <bgColor indexed="65"/>
        </patternFill>
      </fill>
      <alignment horizontal="right" vertical="top" textRotation="0" wrapText="0" indent="0" justifyLastLine="0" shrinkToFit="0" readingOrder="0"/>
      <border diagonalUp="0" diagonalDown="0" outline="0">
        <left/>
        <right/>
        <top/>
        <bottom/>
      </border>
      <protection locked="0" hidden="0"/>
    </dxf>
    <dxf>
      <font>
        <b val="0"/>
        <i val="0"/>
        <strike val="0"/>
        <condense val="0"/>
        <extend val="0"/>
        <outline val="0"/>
        <shadow val="0"/>
        <u val="none"/>
        <vertAlign val="baseline"/>
        <sz val="10"/>
        <color auto="1"/>
        <name val="Calibri"/>
        <scheme val="minor"/>
      </font>
      <numFmt numFmtId="3" formatCode="#,##0"/>
      <fill>
        <patternFill patternType="none">
          <fgColor indexed="64"/>
          <bgColor auto="1"/>
        </patternFill>
      </fill>
      <alignment horizontal="right"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b val="0"/>
        <i val="0"/>
        <strike val="0"/>
        <condense val="0"/>
        <extend val="0"/>
        <outline val="0"/>
        <shadow val="0"/>
        <u val="none"/>
        <vertAlign val="baseline"/>
        <sz val="10"/>
        <color auto="1"/>
        <name val="Calibri"/>
        <scheme val="minor"/>
      </font>
    </dxf>
    <dxf>
      <font>
        <strike val="0"/>
        <outline val="0"/>
        <shadow val="0"/>
        <u val="none"/>
        <vertAlign val="baseline"/>
        <sz val="10"/>
        <color auto="1"/>
        <name val="Calibri"/>
        <scheme val="minor"/>
      </font>
      <numFmt numFmtId="0" formatCode="General"/>
      <fill>
        <patternFill patternType="none">
          <fgColor indexed="64"/>
          <bgColor auto="1"/>
        </patternFill>
      </fill>
    </dxf>
    <dxf>
      <font>
        <strike val="0"/>
        <outline val="0"/>
        <shadow val="0"/>
        <u val="none"/>
        <vertAlign val="baseline"/>
        <sz val="10"/>
        <color auto="1"/>
        <name val="Calibri"/>
        <scheme val="minor"/>
      </font>
    </dxf>
    <dxf>
      <font>
        <strike val="0"/>
        <outline val="0"/>
        <shadow val="0"/>
        <u val="none"/>
        <vertAlign val="baseline"/>
        <sz val="10"/>
        <color auto="1"/>
        <name val="Calibri"/>
        <scheme val="minor"/>
      </font>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9" defaultPivotStyle="PivotStyleLight16">
    <tableStyle name="Invisible" pivot="0" table="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28575</xdr:rowOff>
    </xdr:from>
    <xdr:to>
      <xdr:col>0</xdr:col>
      <xdr:colOff>2038350</xdr:colOff>
      <xdr:row>5</xdr:row>
      <xdr:rowOff>19223</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9550" y="28575"/>
          <a:ext cx="1819275" cy="87647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0</xdr:col>
      <xdr:colOff>2076450</xdr:colOff>
      <xdr:row>4</xdr:row>
      <xdr:rowOff>88582</xdr:rowOff>
    </xdr:to>
    <xdr:pic>
      <xdr:nvPicPr>
        <xdr:cNvPr id="2" name="Imagen 1">
          <a:extLst>
            <a:ext uri="{FF2B5EF4-FFF2-40B4-BE49-F238E27FC236}">
              <a16:creationId xmlns=""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oneCellAnchor>
    <xdr:from>
      <xdr:col>1</xdr:col>
      <xdr:colOff>647700</xdr:colOff>
      <xdr:row>0</xdr:row>
      <xdr:rowOff>0</xdr:rowOff>
    </xdr:from>
    <xdr:ext cx="752475" cy="0"/>
    <xdr:pic>
      <xdr:nvPicPr>
        <xdr:cNvPr id="3" name="2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441102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4"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5"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6"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7"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8"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9"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10"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1905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11"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128575"/>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0</xdr:row>
      <xdr:rowOff>0</xdr:rowOff>
    </xdr:from>
    <xdr:ext cx="752475" cy="0"/>
    <xdr:pic>
      <xdr:nvPicPr>
        <xdr:cNvPr id="12"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114800" y="382905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14" name="13 Imagen">
          <a:extLst>
            <a:ext uri="{FF2B5EF4-FFF2-40B4-BE49-F238E27FC236}">
              <a16:creationId xmlns=""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15" name="2 Imagen">
          <a:extLst>
            <a:ext uri="{FF2B5EF4-FFF2-40B4-BE49-F238E27FC236}">
              <a16:creationId xmlns=""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16" name="2 Imagen">
          <a:extLst>
            <a:ext uri="{FF2B5EF4-FFF2-40B4-BE49-F238E27FC236}">
              <a16:creationId xmlns=""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17" name="2 Imagen">
          <a:extLst>
            <a:ext uri="{FF2B5EF4-FFF2-40B4-BE49-F238E27FC236}">
              <a16:creationId xmlns=""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18" name="2 Imagen">
          <a:extLst>
            <a:ext uri="{FF2B5EF4-FFF2-40B4-BE49-F238E27FC236}">
              <a16:creationId xmlns=""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19" name="2 Imagen">
          <a:extLst>
            <a:ext uri="{FF2B5EF4-FFF2-40B4-BE49-F238E27FC236}">
              <a16:creationId xmlns=""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20" name="2 Imagen">
          <a:extLst>
            <a:ext uri="{FF2B5EF4-FFF2-40B4-BE49-F238E27FC236}">
              <a16:creationId xmlns=""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21" name="2 Imagen">
          <a:extLst>
            <a:ext uri="{FF2B5EF4-FFF2-40B4-BE49-F238E27FC236}">
              <a16:creationId xmlns=""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22" name="2 Imagen">
          <a:extLst>
            <a:ext uri="{FF2B5EF4-FFF2-40B4-BE49-F238E27FC236}">
              <a16:creationId xmlns=""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647700</xdr:colOff>
      <xdr:row>192</xdr:row>
      <xdr:rowOff>0</xdr:rowOff>
    </xdr:from>
    <xdr:ext cx="752475" cy="0"/>
    <xdr:pic>
      <xdr:nvPicPr>
        <xdr:cNvPr id="23" name="2 Imagen">
          <a:extLst>
            <a:ext uri="{FF2B5EF4-FFF2-40B4-BE49-F238E27FC236}">
              <a16:creationId xmlns=""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695700" y="202996800"/>
          <a:ext cx="752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6</xdr:col>
      <xdr:colOff>190500</xdr:colOff>
      <xdr:row>0</xdr:row>
      <xdr:rowOff>47625</xdr:rowOff>
    </xdr:from>
    <xdr:to>
      <xdr:col>7</xdr:col>
      <xdr:colOff>762000</xdr:colOff>
      <xdr:row>4</xdr:row>
      <xdr:rowOff>157162</xdr:rowOff>
    </xdr:to>
    <xdr:pic>
      <xdr:nvPicPr>
        <xdr:cNvPr id="4" name="Imagen 3">
          <a:extLst>
            <a:ext uri="{FF2B5EF4-FFF2-40B4-BE49-F238E27FC236}">
              <a16:creationId xmlns="" xmlns:a16="http://schemas.microsoft.com/office/drawing/2014/main" id="{BD748410-37AD-4D20-B061-C55B5B09BF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47625"/>
          <a:ext cx="1828800" cy="88106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533400</xdr:colOff>
      <xdr:row>7</xdr:row>
      <xdr:rowOff>0</xdr:rowOff>
    </xdr:from>
    <xdr:to>
      <xdr:col>4</xdr:col>
      <xdr:colOff>152400</xdr:colOff>
      <xdr:row>7</xdr:row>
      <xdr:rowOff>0</xdr:rowOff>
    </xdr:to>
    <xdr:pic>
      <xdr:nvPicPr>
        <xdr:cNvPr id="58483" name="2 Imagen">
          <a:extLst>
            <a:ext uri="{FF2B5EF4-FFF2-40B4-BE49-F238E27FC236}">
              <a16:creationId xmlns="" xmlns:a16="http://schemas.microsoft.com/office/drawing/2014/main" id="{00000000-0008-0000-0300-000073E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2475" y="1295400"/>
          <a:ext cx="533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295275</xdr:colOff>
      <xdr:row>5</xdr:row>
      <xdr:rowOff>173</xdr:rowOff>
    </xdr:to>
    <xdr:pic>
      <xdr:nvPicPr>
        <xdr:cNvPr id="3" name="Imagen 2">
          <a:extLst>
            <a:ext uri="{FF2B5EF4-FFF2-40B4-BE49-F238E27FC236}">
              <a16:creationId xmlns="" xmlns:a16="http://schemas.microsoft.com/office/drawing/2014/main" id="{00000000-0008-0000-03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1819275" cy="87647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5080</xdr:colOff>
      <xdr:row>140</xdr:row>
      <xdr:rowOff>0</xdr:rowOff>
    </xdr:from>
    <xdr:to>
      <xdr:col>5</xdr:col>
      <xdr:colOff>150872</xdr:colOff>
      <xdr:row>140</xdr:row>
      <xdr:rowOff>0</xdr:rowOff>
    </xdr:to>
    <xdr:sp macro="" textlink="">
      <xdr:nvSpPr>
        <xdr:cNvPr id="6" name="Text Box 6">
          <a:extLst>
            <a:ext uri="{FF2B5EF4-FFF2-40B4-BE49-F238E27FC236}">
              <a16:creationId xmlns="" xmlns:a16="http://schemas.microsoft.com/office/drawing/2014/main" id="{00000000-0008-0000-0400-000006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7" name="Text Box 3">
          <a:extLst>
            <a:ext uri="{FF2B5EF4-FFF2-40B4-BE49-F238E27FC236}">
              <a16:creationId xmlns="" xmlns:a16="http://schemas.microsoft.com/office/drawing/2014/main" id="{00000000-0008-0000-0400-000007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8" name="Text Box 6">
          <a:extLst>
            <a:ext uri="{FF2B5EF4-FFF2-40B4-BE49-F238E27FC236}">
              <a16:creationId xmlns="" xmlns:a16="http://schemas.microsoft.com/office/drawing/2014/main" id="{00000000-0008-0000-0400-000008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9" name="Text Box 3">
          <a:extLst>
            <a:ext uri="{FF2B5EF4-FFF2-40B4-BE49-F238E27FC236}">
              <a16:creationId xmlns="" xmlns:a16="http://schemas.microsoft.com/office/drawing/2014/main" id="{00000000-0008-0000-0400-000009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10" name="Text Box 6">
          <a:extLst>
            <a:ext uri="{FF2B5EF4-FFF2-40B4-BE49-F238E27FC236}">
              <a16:creationId xmlns="" xmlns:a16="http://schemas.microsoft.com/office/drawing/2014/main" id="{00000000-0008-0000-0400-00000A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1" name="Text Box 3">
          <a:extLst>
            <a:ext uri="{FF2B5EF4-FFF2-40B4-BE49-F238E27FC236}">
              <a16:creationId xmlns="" xmlns:a16="http://schemas.microsoft.com/office/drawing/2014/main" id="{00000000-0008-0000-0400-00000B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12" name="Text Box 6">
          <a:extLst>
            <a:ext uri="{FF2B5EF4-FFF2-40B4-BE49-F238E27FC236}">
              <a16:creationId xmlns="" xmlns:a16="http://schemas.microsoft.com/office/drawing/2014/main" id="{00000000-0008-0000-0400-00000C000000}"/>
            </a:ext>
          </a:extLst>
        </xdr:cNvPr>
        <xdr:cNvSpPr txBox="1">
          <a:spLocks noChangeArrowheads="1"/>
        </xdr:cNvSpPr>
      </xdr:nvSpPr>
      <xdr:spPr bwMode="auto">
        <a:xfrm>
          <a:off x="1319530" y="26460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3" name="Text Box 3">
          <a:extLst>
            <a:ext uri="{FF2B5EF4-FFF2-40B4-BE49-F238E27FC236}">
              <a16:creationId xmlns="" xmlns:a16="http://schemas.microsoft.com/office/drawing/2014/main" id="{00000000-0008-0000-0400-00000D000000}"/>
            </a:ext>
          </a:extLst>
        </xdr:cNvPr>
        <xdr:cNvSpPr txBox="1">
          <a:spLocks noChangeArrowheads="1"/>
        </xdr:cNvSpPr>
      </xdr:nvSpPr>
      <xdr:spPr bwMode="auto">
        <a:xfrm>
          <a:off x="1317625" y="38717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4" name="Text Box 6">
          <a:extLst>
            <a:ext uri="{FF2B5EF4-FFF2-40B4-BE49-F238E27FC236}">
              <a16:creationId xmlns="" xmlns:a16="http://schemas.microsoft.com/office/drawing/2014/main" id="{00000000-0008-0000-0400-00000E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5" name="Text Box 3">
          <a:extLst>
            <a:ext uri="{FF2B5EF4-FFF2-40B4-BE49-F238E27FC236}">
              <a16:creationId xmlns="" xmlns:a16="http://schemas.microsoft.com/office/drawing/2014/main" id="{00000000-0008-0000-0400-00000F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6" name="Text Box 6">
          <a:extLst>
            <a:ext uri="{FF2B5EF4-FFF2-40B4-BE49-F238E27FC236}">
              <a16:creationId xmlns="" xmlns:a16="http://schemas.microsoft.com/office/drawing/2014/main" id="{00000000-0008-0000-0400-000010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7" name="Text Box 3">
          <a:extLst>
            <a:ext uri="{FF2B5EF4-FFF2-40B4-BE49-F238E27FC236}">
              <a16:creationId xmlns="" xmlns:a16="http://schemas.microsoft.com/office/drawing/2014/main" id="{00000000-0008-0000-0400-000011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8" name="Text Box 6">
          <a:extLst>
            <a:ext uri="{FF2B5EF4-FFF2-40B4-BE49-F238E27FC236}">
              <a16:creationId xmlns="" xmlns:a16="http://schemas.microsoft.com/office/drawing/2014/main" id="{00000000-0008-0000-0400-000012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9" name="Text Box 3">
          <a:extLst>
            <a:ext uri="{FF2B5EF4-FFF2-40B4-BE49-F238E27FC236}">
              <a16:creationId xmlns="" xmlns:a16="http://schemas.microsoft.com/office/drawing/2014/main" id="{00000000-0008-0000-0400-000013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20" name="Text Box 6">
          <a:extLst>
            <a:ext uri="{FF2B5EF4-FFF2-40B4-BE49-F238E27FC236}">
              <a16:creationId xmlns="" xmlns:a16="http://schemas.microsoft.com/office/drawing/2014/main" id="{00000000-0008-0000-0400-000014000000}"/>
            </a:ext>
          </a:extLst>
        </xdr:cNvPr>
        <xdr:cNvSpPr txBox="1">
          <a:spLocks noChangeArrowheads="1"/>
        </xdr:cNvSpPr>
      </xdr:nvSpPr>
      <xdr:spPr bwMode="auto">
        <a:xfrm>
          <a:off x="1319530" y="276034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21" name="Text Box 3">
          <a:extLst>
            <a:ext uri="{FF2B5EF4-FFF2-40B4-BE49-F238E27FC236}">
              <a16:creationId xmlns="" xmlns:a16="http://schemas.microsoft.com/office/drawing/2014/main" id="{00000000-0008-0000-0400-000015000000}"/>
            </a:ext>
          </a:extLst>
        </xdr:cNvPr>
        <xdr:cNvSpPr txBox="1">
          <a:spLocks noChangeArrowheads="1"/>
        </xdr:cNvSpPr>
      </xdr:nvSpPr>
      <xdr:spPr bwMode="auto">
        <a:xfrm>
          <a:off x="1317625" y="41765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editAs="oneCell">
    <xdr:from>
      <xdr:col>0</xdr:col>
      <xdr:colOff>0</xdr:colOff>
      <xdr:row>0</xdr:row>
      <xdr:rowOff>0</xdr:rowOff>
    </xdr:from>
    <xdr:to>
      <xdr:col>4</xdr:col>
      <xdr:colOff>266700</xdr:colOff>
      <xdr:row>4</xdr:row>
      <xdr:rowOff>76373</xdr:rowOff>
    </xdr:to>
    <xdr:pic>
      <xdr:nvPicPr>
        <xdr:cNvPr id="22" name="Imagen 21">
          <a:extLst>
            <a:ext uri="{FF2B5EF4-FFF2-40B4-BE49-F238E27FC236}">
              <a16:creationId xmlns="" xmlns:a16="http://schemas.microsoft.com/office/drawing/2014/main" id="{00000000-0008-0000-0400-00001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819275" cy="876473"/>
        </a:xfrm>
        <a:prstGeom prst="rect">
          <a:avLst/>
        </a:prstGeom>
      </xdr:spPr>
    </xdr:pic>
    <xdr:clientData/>
  </xdr:twoCellAnchor>
  <xdr:twoCellAnchor>
    <xdr:from>
      <xdr:col>5</xdr:col>
      <xdr:colOff>3175</xdr:colOff>
      <xdr:row>159</xdr:row>
      <xdr:rowOff>160020</xdr:rowOff>
    </xdr:from>
    <xdr:to>
      <xdr:col>5</xdr:col>
      <xdr:colOff>407745</xdr:colOff>
      <xdr:row>159</xdr:row>
      <xdr:rowOff>160655</xdr:rowOff>
    </xdr:to>
    <xdr:sp macro="" textlink="">
      <xdr:nvSpPr>
        <xdr:cNvPr id="23" name="Text Box 3">
          <a:extLst>
            <a:ext uri="{FF2B5EF4-FFF2-40B4-BE49-F238E27FC236}">
              <a16:creationId xmlns="" xmlns:a16="http://schemas.microsoft.com/office/drawing/2014/main" id="{0C24532E-BED1-406A-8577-2AD1C3D1AD67}"/>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4" name="Text Box 3">
          <a:extLst>
            <a:ext uri="{FF2B5EF4-FFF2-40B4-BE49-F238E27FC236}">
              <a16:creationId xmlns="" xmlns:a16="http://schemas.microsoft.com/office/drawing/2014/main" id="{B70B2CB6-118E-4A97-914A-8C119B05321C}"/>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5" name="Text Box 3">
          <a:extLst>
            <a:ext uri="{FF2B5EF4-FFF2-40B4-BE49-F238E27FC236}">
              <a16:creationId xmlns="" xmlns:a16="http://schemas.microsoft.com/office/drawing/2014/main" id="{7237DB54-EDCA-4BDC-89E1-59FC2EE261A5}"/>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6" name="Text Box 3">
          <a:extLst>
            <a:ext uri="{FF2B5EF4-FFF2-40B4-BE49-F238E27FC236}">
              <a16:creationId xmlns="" xmlns:a16="http://schemas.microsoft.com/office/drawing/2014/main" id="{5D299474-0A03-4196-9E19-03CF341FC29D}"/>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7" name="Text Box 6">
          <a:extLst>
            <a:ext uri="{FF2B5EF4-FFF2-40B4-BE49-F238E27FC236}">
              <a16:creationId xmlns="" xmlns:a16="http://schemas.microsoft.com/office/drawing/2014/main" id="{18BE5AD3-1F10-4EA6-8BFF-3159015C811C}"/>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28" name="Text Box 3">
          <a:extLst>
            <a:ext uri="{FF2B5EF4-FFF2-40B4-BE49-F238E27FC236}">
              <a16:creationId xmlns="" xmlns:a16="http://schemas.microsoft.com/office/drawing/2014/main" id="{10928E5C-3FFF-47D8-B301-01B80E4F6CAA}"/>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9" name="Text Box 6">
          <a:extLst>
            <a:ext uri="{FF2B5EF4-FFF2-40B4-BE49-F238E27FC236}">
              <a16:creationId xmlns="" xmlns:a16="http://schemas.microsoft.com/office/drawing/2014/main" id="{B3406773-3044-400E-8840-E893AD8812AF}"/>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0" name="Text Box 3">
          <a:extLst>
            <a:ext uri="{FF2B5EF4-FFF2-40B4-BE49-F238E27FC236}">
              <a16:creationId xmlns="" xmlns:a16="http://schemas.microsoft.com/office/drawing/2014/main" id="{E156FD9B-D975-47CD-8C21-42DAA6CA52B7}"/>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1" name="Text Box 6">
          <a:extLst>
            <a:ext uri="{FF2B5EF4-FFF2-40B4-BE49-F238E27FC236}">
              <a16:creationId xmlns="" xmlns:a16="http://schemas.microsoft.com/office/drawing/2014/main" id="{431E84F7-978B-48BB-9527-681A4144D470}"/>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2" name="Text Box 3">
          <a:extLst>
            <a:ext uri="{FF2B5EF4-FFF2-40B4-BE49-F238E27FC236}">
              <a16:creationId xmlns="" xmlns:a16="http://schemas.microsoft.com/office/drawing/2014/main" id="{9ECC780C-2A46-4B6C-A519-14C7894EB26B}"/>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3" name="Text Box 6">
          <a:extLst>
            <a:ext uri="{FF2B5EF4-FFF2-40B4-BE49-F238E27FC236}">
              <a16:creationId xmlns="" xmlns:a16="http://schemas.microsoft.com/office/drawing/2014/main" id="{5439DB40-03E0-4D66-AFB2-F99D0AB263D8}"/>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34" name="Text Box 3">
          <a:extLst>
            <a:ext uri="{FF2B5EF4-FFF2-40B4-BE49-F238E27FC236}">
              <a16:creationId xmlns="" xmlns:a16="http://schemas.microsoft.com/office/drawing/2014/main" id="{2159A285-0231-4BB1-8C62-64C3E6782B32}"/>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5" name="Text Box 3">
          <a:extLst>
            <a:ext uri="{FF2B5EF4-FFF2-40B4-BE49-F238E27FC236}">
              <a16:creationId xmlns="" xmlns:a16="http://schemas.microsoft.com/office/drawing/2014/main" id="{380D2386-588F-4D09-BF9D-31BAF1C53604}"/>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6" name="Text Box 3">
          <a:extLst>
            <a:ext uri="{FF2B5EF4-FFF2-40B4-BE49-F238E27FC236}">
              <a16:creationId xmlns="" xmlns:a16="http://schemas.microsoft.com/office/drawing/2014/main" id="{0C4DF7DB-36B3-4E6D-903E-DA1162D46D42}"/>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7" name="Text Box 3">
          <a:extLst>
            <a:ext uri="{FF2B5EF4-FFF2-40B4-BE49-F238E27FC236}">
              <a16:creationId xmlns="" xmlns:a16="http://schemas.microsoft.com/office/drawing/2014/main" id="{44AE23F6-FAC7-4ADA-8391-45022242A5AA}"/>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38" name="Text Box 3">
          <a:extLst>
            <a:ext uri="{FF2B5EF4-FFF2-40B4-BE49-F238E27FC236}">
              <a16:creationId xmlns="" xmlns:a16="http://schemas.microsoft.com/office/drawing/2014/main" id="{A545F20A-8C53-44DD-9525-6F48D34A2710}"/>
            </a:ext>
          </a:extLst>
        </xdr:cNvPr>
        <xdr:cNvSpPr txBox="1">
          <a:spLocks noChangeArrowheads="1"/>
        </xdr:cNvSpPr>
      </xdr:nvSpPr>
      <xdr:spPr bwMode="auto">
        <a:xfrm>
          <a:off x="2012950" y="267061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9" name="Text Box 6">
          <a:extLst>
            <a:ext uri="{FF2B5EF4-FFF2-40B4-BE49-F238E27FC236}">
              <a16:creationId xmlns="" xmlns:a16="http://schemas.microsoft.com/office/drawing/2014/main" id="{CF6DC55B-0106-4B66-A9A7-32DA45CA9ACE}"/>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0" name="Text Box 3">
          <a:extLst>
            <a:ext uri="{FF2B5EF4-FFF2-40B4-BE49-F238E27FC236}">
              <a16:creationId xmlns="" xmlns:a16="http://schemas.microsoft.com/office/drawing/2014/main" id="{4AE7B134-E14B-410B-A325-4836E235DE82}"/>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1" name="Text Box 6">
          <a:extLst>
            <a:ext uri="{FF2B5EF4-FFF2-40B4-BE49-F238E27FC236}">
              <a16:creationId xmlns="" xmlns:a16="http://schemas.microsoft.com/office/drawing/2014/main" id="{AD432CC3-05FE-4265-B515-13272494870E}"/>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2" name="Text Box 3">
          <a:extLst>
            <a:ext uri="{FF2B5EF4-FFF2-40B4-BE49-F238E27FC236}">
              <a16:creationId xmlns="" xmlns:a16="http://schemas.microsoft.com/office/drawing/2014/main" id="{6EF08B80-CFB8-4725-A660-1B2ED1ED386F}"/>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3" name="Text Box 6">
          <a:extLst>
            <a:ext uri="{FF2B5EF4-FFF2-40B4-BE49-F238E27FC236}">
              <a16:creationId xmlns="" xmlns:a16="http://schemas.microsoft.com/office/drawing/2014/main" id="{737EC32D-8773-4AE8-97CB-C278B3DBF021}"/>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4" name="Text Box 3">
          <a:extLst>
            <a:ext uri="{FF2B5EF4-FFF2-40B4-BE49-F238E27FC236}">
              <a16:creationId xmlns="" xmlns:a16="http://schemas.microsoft.com/office/drawing/2014/main" id="{16C49EFD-DF25-4FCE-9470-D1BBA703D18A}"/>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45" name="Text Box 6">
          <a:extLst>
            <a:ext uri="{FF2B5EF4-FFF2-40B4-BE49-F238E27FC236}">
              <a16:creationId xmlns="" xmlns:a16="http://schemas.microsoft.com/office/drawing/2014/main" id="{F7F89D24-0ACD-4E82-90DE-7544F76C22A7}"/>
            </a:ext>
          </a:extLst>
        </xdr:cNvPr>
        <xdr:cNvSpPr txBox="1">
          <a:spLocks noChangeArrowheads="1"/>
        </xdr:cNvSpPr>
      </xdr:nvSpPr>
      <xdr:spPr bwMode="auto">
        <a:xfrm>
          <a:off x="2014855" y="19583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172</xdr:row>
      <xdr:rowOff>160020</xdr:rowOff>
    </xdr:from>
    <xdr:to>
      <xdr:col>5</xdr:col>
      <xdr:colOff>407745</xdr:colOff>
      <xdr:row>172</xdr:row>
      <xdr:rowOff>160655</xdr:rowOff>
    </xdr:to>
    <xdr:sp macro="" textlink="">
      <xdr:nvSpPr>
        <xdr:cNvPr id="46" name="Text Box 3">
          <a:extLst>
            <a:ext uri="{FF2B5EF4-FFF2-40B4-BE49-F238E27FC236}">
              <a16:creationId xmlns="" xmlns:a16="http://schemas.microsoft.com/office/drawing/2014/main" id="{D63BD9D3-D6F5-4C6C-9B7D-4064F90C19BC}"/>
            </a:ext>
          </a:extLst>
        </xdr:cNvPr>
        <xdr:cNvSpPr txBox="1">
          <a:spLocks noChangeArrowheads="1"/>
        </xdr:cNvSpPr>
      </xdr:nvSpPr>
      <xdr:spPr bwMode="auto">
        <a:xfrm>
          <a:off x="2012950" y="28811220"/>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5080</xdr:colOff>
      <xdr:row>140</xdr:row>
      <xdr:rowOff>0</xdr:rowOff>
    </xdr:from>
    <xdr:to>
      <xdr:col>5</xdr:col>
      <xdr:colOff>150872</xdr:colOff>
      <xdr:row>140</xdr:row>
      <xdr:rowOff>0</xdr:rowOff>
    </xdr:to>
    <xdr:sp macro="" textlink="">
      <xdr:nvSpPr>
        <xdr:cNvPr id="3" name="Text Box 6">
          <a:extLst>
            <a:ext uri="{FF2B5EF4-FFF2-40B4-BE49-F238E27FC236}">
              <a16:creationId xmlns="" xmlns:a16="http://schemas.microsoft.com/office/drawing/2014/main" id="{00000000-0008-0000-0500-000003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4" name="Text Box 3">
          <a:extLst>
            <a:ext uri="{FF2B5EF4-FFF2-40B4-BE49-F238E27FC236}">
              <a16:creationId xmlns="" xmlns:a16="http://schemas.microsoft.com/office/drawing/2014/main" id="{00000000-0008-0000-0500-000004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5" name="Text Box 6">
          <a:extLst>
            <a:ext uri="{FF2B5EF4-FFF2-40B4-BE49-F238E27FC236}">
              <a16:creationId xmlns="" xmlns:a16="http://schemas.microsoft.com/office/drawing/2014/main" id="{00000000-0008-0000-0500-000005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6" name="Text Box 3">
          <a:extLst>
            <a:ext uri="{FF2B5EF4-FFF2-40B4-BE49-F238E27FC236}">
              <a16:creationId xmlns="" xmlns:a16="http://schemas.microsoft.com/office/drawing/2014/main" id="{00000000-0008-0000-0500-000006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7" name="Text Box 6">
          <a:extLst>
            <a:ext uri="{FF2B5EF4-FFF2-40B4-BE49-F238E27FC236}">
              <a16:creationId xmlns="" xmlns:a16="http://schemas.microsoft.com/office/drawing/2014/main" id="{00000000-0008-0000-0500-000007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8" name="Text Box 3">
          <a:extLst>
            <a:ext uri="{FF2B5EF4-FFF2-40B4-BE49-F238E27FC236}">
              <a16:creationId xmlns="" xmlns:a16="http://schemas.microsoft.com/office/drawing/2014/main" id="{00000000-0008-0000-0500-000008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140</xdr:row>
      <xdr:rowOff>0</xdr:rowOff>
    </xdr:from>
    <xdr:to>
      <xdr:col>5</xdr:col>
      <xdr:colOff>150872</xdr:colOff>
      <xdr:row>140</xdr:row>
      <xdr:rowOff>0</xdr:rowOff>
    </xdr:to>
    <xdr:sp macro="" textlink="">
      <xdr:nvSpPr>
        <xdr:cNvPr id="9" name="Text Box 6">
          <a:extLst>
            <a:ext uri="{FF2B5EF4-FFF2-40B4-BE49-F238E27FC236}">
              <a16:creationId xmlns="" xmlns:a16="http://schemas.microsoft.com/office/drawing/2014/main" id="{00000000-0008-0000-0500-000009000000}"/>
            </a:ext>
          </a:extLst>
        </xdr:cNvPr>
        <xdr:cNvSpPr txBox="1">
          <a:spLocks noChangeArrowheads="1"/>
        </xdr:cNvSpPr>
      </xdr:nvSpPr>
      <xdr:spPr bwMode="auto">
        <a:xfrm>
          <a:off x="1176655" y="2356485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203</xdr:row>
      <xdr:rowOff>160020</xdr:rowOff>
    </xdr:from>
    <xdr:to>
      <xdr:col>5</xdr:col>
      <xdr:colOff>407745</xdr:colOff>
      <xdr:row>203</xdr:row>
      <xdr:rowOff>160655</xdr:rowOff>
    </xdr:to>
    <xdr:sp macro="" textlink="">
      <xdr:nvSpPr>
        <xdr:cNvPr id="10" name="Text Box 3">
          <a:extLst>
            <a:ext uri="{FF2B5EF4-FFF2-40B4-BE49-F238E27FC236}">
              <a16:creationId xmlns="" xmlns:a16="http://schemas.microsoft.com/office/drawing/2014/main" id="{00000000-0008-0000-0500-00000A000000}"/>
            </a:ext>
          </a:extLst>
        </xdr:cNvPr>
        <xdr:cNvSpPr txBox="1">
          <a:spLocks noChangeArrowheads="1"/>
        </xdr:cNvSpPr>
      </xdr:nvSpPr>
      <xdr:spPr bwMode="auto">
        <a:xfrm>
          <a:off x="1174750" y="339261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1" name="Text Box 6">
          <a:extLst>
            <a:ext uri="{FF2B5EF4-FFF2-40B4-BE49-F238E27FC236}">
              <a16:creationId xmlns="" xmlns:a16="http://schemas.microsoft.com/office/drawing/2014/main" id="{00000000-0008-0000-0500-00000B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2" name="Text Box 3">
          <a:extLst>
            <a:ext uri="{FF2B5EF4-FFF2-40B4-BE49-F238E27FC236}">
              <a16:creationId xmlns="" xmlns:a16="http://schemas.microsoft.com/office/drawing/2014/main" id="{00000000-0008-0000-0500-00000C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3" name="Text Box 6">
          <a:extLst>
            <a:ext uri="{FF2B5EF4-FFF2-40B4-BE49-F238E27FC236}">
              <a16:creationId xmlns="" xmlns:a16="http://schemas.microsoft.com/office/drawing/2014/main" id="{00000000-0008-0000-0500-00000D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4" name="Text Box 3">
          <a:extLst>
            <a:ext uri="{FF2B5EF4-FFF2-40B4-BE49-F238E27FC236}">
              <a16:creationId xmlns="" xmlns:a16="http://schemas.microsoft.com/office/drawing/2014/main" id="{00000000-0008-0000-0500-00000E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5" name="Text Box 6">
          <a:extLst>
            <a:ext uri="{FF2B5EF4-FFF2-40B4-BE49-F238E27FC236}">
              <a16:creationId xmlns="" xmlns:a16="http://schemas.microsoft.com/office/drawing/2014/main" id="{00000000-0008-0000-0500-00000F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6" name="Text Box 3">
          <a:extLst>
            <a:ext uri="{FF2B5EF4-FFF2-40B4-BE49-F238E27FC236}">
              <a16:creationId xmlns="" xmlns:a16="http://schemas.microsoft.com/office/drawing/2014/main" id="{00000000-0008-0000-0500-000010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146</xdr:row>
      <xdr:rowOff>0</xdr:rowOff>
    </xdr:from>
    <xdr:to>
      <xdr:col>5</xdr:col>
      <xdr:colOff>150872</xdr:colOff>
      <xdr:row>146</xdr:row>
      <xdr:rowOff>0</xdr:rowOff>
    </xdr:to>
    <xdr:sp macro="" textlink="">
      <xdr:nvSpPr>
        <xdr:cNvPr id="17" name="Text Box 6">
          <a:extLst>
            <a:ext uri="{FF2B5EF4-FFF2-40B4-BE49-F238E27FC236}">
              <a16:creationId xmlns="" xmlns:a16="http://schemas.microsoft.com/office/drawing/2014/main" id="{00000000-0008-0000-0500-000011000000}"/>
            </a:ext>
          </a:extLst>
        </xdr:cNvPr>
        <xdr:cNvSpPr txBox="1">
          <a:spLocks noChangeArrowheads="1"/>
        </xdr:cNvSpPr>
      </xdr:nvSpPr>
      <xdr:spPr bwMode="auto">
        <a:xfrm>
          <a:off x="1176655" y="24536400"/>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219</xdr:row>
      <xdr:rowOff>160020</xdr:rowOff>
    </xdr:from>
    <xdr:to>
      <xdr:col>5</xdr:col>
      <xdr:colOff>407745</xdr:colOff>
      <xdr:row>219</xdr:row>
      <xdr:rowOff>160655</xdr:rowOff>
    </xdr:to>
    <xdr:sp macro="" textlink="">
      <xdr:nvSpPr>
        <xdr:cNvPr id="18" name="Text Box 3">
          <a:extLst>
            <a:ext uri="{FF2B5EF4-FFF2-40B4-BE49-F238E27FC236}">
              <a16:creationId xmlns="" xmlns:a16="http://schemas.microsoft.com/office/drawing/2014/main" id="{00000000-0008-0000-0500-000012000000}"/>
            </a:ext>
          </a:extLst>
        </xdr:cNvPr>
        <xdr:cNvSpPr txBox="1">
          <a:spLocks noChangeArrowheads="1"/>
        </xdr:cNvSpPr>
      </xdr:nvSpPr>
      <xdr:spPr bwMode="auto">
        <a:xfrm>
          <a:off x="1174750" y="3651694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editAs="oneCell">
    <xdr:from>
      <xdr:col>0</xdr:col>
      <xdr:colOff>35718</xdr:colOff>
      <xdr:row>0</xdr:row>
      <xdr:rowOff>0</xdr:rowOff>
    </xdr:from>
    <xdr:to>
      <xdr:col>5</xdr:col>
      <xdr:colOff>104774</xdr:colOff>
      <xdr:row>4</xdr:row>
      <xdr:rowOff>66848</xdr:rowOff>
    </xdr:to>
    <xdr:pic>
      <xdr:nvPicPr>
        <xdr:cNvPr id="19" name="Imagen 18">
          <a:extLst>
            <a:ext uri="{FF2B5EF4-FFF2-40B4-BE49-F238E27FC236}">
              <a16:creationId xmlns="" xmlns:a16="http://schemas.microsoft.com/office/drawing/2014/main" id="{00000000-0008-0000-0500-00001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5718" y="0"/>
          <a:ext cx="1819275" cy="876473"/>
        </a:xfrm>
        <a:prstGeom prst="rect">
          <a:avLst/>
        </a:prstGeom>
      </xdr:spPr>
    </xdr:pic>
    <xdr:clientData/>
  </xdr:twoCellAnchor>
  <xdr:twoCellAnchor>
    <xdr:from>
      <xdr:col>5</xdr:col>
      <xdr:colOff>3175</xdr:colOff>
      <xdr:row>159</xdr:row>
      <xdr:rowOff>160020</xdr:rowOff>
    </xdr:from>
    <xdr:to>
      <xdr:col>5</xdr:col>
      <xdr:colOff>407745</xdr:colOff>
      <xdr:row>159</xdr:row>
      <xdr:rowOff>160655</xdr:rowOff>
    </xdr:to>
    <xdr:sp macro="" textlink="">
      <xdr:nvSpPr>
        <xdr:cNvPr id="20" name="Text Box 3">
          <a:extLst>
            <a:ext uri="{FF2B5EF4-FFF2-40B4-BE49-F238E27FC236}">
              <a16:creationId xmlns="" xmlns:a16="http://schemas.microsoft.com/office/drawing/2014/main" id="{15BD2037-C7EC-4E3E-BA01-BE8959A1C1B9}"/>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1" name="Text Box 3">
          <a:extLst>
            <a:ext uri="{FF2B5EF4-FFF2-40B4-BE49-F238E27FC236}">
              <a16:creationId xmlns="" xmlns:a16="http://schemas.microsoft.com/office/drawing/2014/main" id="{18C8E422-A645-44D9-B1D6-1281023C2A5F}"/>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2" name="Text Box 3">
          <a:extLst>
            <a:ext uri="{FF2B5EF4-FFF2-40B4-BE49-F238E27FC236}">
              <a16:creationId xmlns="" xmlns:a16="http://schemas.microsoft.com/office/drawing/2014/main" id="{2DCD8456-C0CC-4A96-89D6-873E797DB3F8}"/>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159</xdr:row>
      <xdr:rowOff>160020</xdr:rowOff>
    </xdr:from>
    <xdr:to>
      <xdr:col>5</xdr:col>
      <xdr:colOff>407745</xdr:colOff>
      <xdr:row>159</xdr:row>
      <xdr:rowOff>160655</xdr:rowOff>
    </xdr:to>
    <xdr:sp macro="" textlink="">
      <xdr:nvSpPr>
        <xdr:cNvPr id="23" name="Text Box 3">
          <a:extLst>
            <a:ext uri="{FF2B5EF4-FFF2-40B4-BE49-F238E27FC236}">
              <a16:creationId xmlns="" xmlns:a16="http://schemas.microsoft.com/office/drawing/2014/main" id="{FC8D3115-D689-4083-AD74-9F41A749114B}"/>
            </a:ext>
          </a:extLst>
        </xdr:cNvPr>
        <xdr:cNvSpPr txBox="1">
          <a:spLocks noChangeArrowheads="1"/>
        </xdr:cNvSpPr>
      </xdr:nvSpPr>
      <xdr:spPr bwMode="auto">
        <a:xfrm>
          <a:off x="1955800" y="398887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4" name="Text Box 6">
          <a:extLst>
            <a:ext uri="{FF2B5EF4-FFF2-40B4-BE49-F238E27FC236}">
              <a16:creationId xmlns="" xmlns:a16="http://schemas.microsoft.com/office/drawing/2014/main" id="{E1C779DB-71A4-48F9-B626-D4A3516F024A}"/>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5" name="Text Box 3">
          <a:extLst>
            <a:ext uri="{FF2B5EF4-FFF2-40B4-BE49-F238E27FC236}">
              <a16:creationId xmlns="" xmlns:a16="http://schemas.microsoft.com/office/drawing/2014/main" id="{B5E744E9-DEE7-410B-9394-5CAF09CBF840}"/>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6" name="Text Box 6">
          <a:extLst>
            <a:ext uri="{FF2B5EF4-FFF2-40B4-BE49-F238E27FC236}">
              <a16:creationId xmlns="" xmlns:a16="http://schemas.microsoft.com/office/drawing/2014/main" id="{6F310CE5-FCFB-471E-B9AA-D50DD9346DBE}"/>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7" name="Text Box 3">
          <a:extLst>
            <a:ext uri="{FF2B5EF4-FFF2-40B4-BE49-F238E27FC236}">
              <a16:creationId xmlns="" xmlns:a16="http://schemas.microsoft.com/office/drawing/2014/main" id="{BCB1BC18-E721-4546-BA46-F3BA7E2919A0}"/>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28" name="Text Box 6">
          <a:extLst>
            <a:ext uri="{FF2B5EF4-FFF2-40B4-BE49-F238E27FC236}">
              <a16:creationId xmlns="" xmlns:a16="http://schemas.microsoft.com/office/drawing/2014/main" id="{B103D957-E838-41BE-AA42-86E4F8A652F0}"/>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29" name="Text Box 3">
          <a:extLst>
            <a:ext uri="{FF2B5EF4-FFF2-40B4-BE49-F238E27FC236}">
              <a16:creationId xmlns="" xmlns:a16="http://schemas.microsoft.com/office/drawing/2014/main" id="{00AC99CF-6436-4075-94D8-D3F15F1ED125}"/>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5080</xdr:colOff>
      <xdr:row>116</xdr:row>
      <xdr:rowOff>0</xdr:rowOff>
    </xdr:from>
    <xdr:to>
      <xdr:col>5</xdr:col>
      <xdr:colOff>150872</xdr:colOff>
      <xdr:row>116</xdr:row>
      <xdr:rowOff>0</xdr:rowOff>
    </xdr:to>
    <xdr:sp macro="" textlink="">
      <xdr:nvSpPr>
        <xdr:cNvPr id="30" name="Text Box 6">
          <a:extLst>
            <a:ext uri="{FF2B5EF4-FFF2-40B4-BE49-F238E27FC236}">
              <a16:creationId xmlns="" xmlns:a16="http://schemas.microsoft.com/office/drawing/2014/main" id="{FB15F1CF-882B-42E0-8317-E78BDA602478}"/>
            </a:ext>
          </a:extLst>
        </xdr:cNvPr>
        <xdr:cNvSpPr txBox="1">
          <a:spLocks noChangeArrowheads="1"/>
        </xdr:cNvSpPr>
      </xdr:nvSpPr>
      <xdr:spPr bwMode="auto">
        <a:xfrm>
          <a:off x="1957705" y="28394025"/>
          <a:ext cx="145792" cy="0"/>
        </a:xfrm>
        <a:prstGeom prst="rect">
          <a:avLst/>
        </a:prstGeom>
        <a:noFill/>
        <a:ln w="9525">
          <a:noFill/>
          <a:miter lim="800000"/>
          <a:headEnd/>
          <a:tailEnd/>
        </a:ln>
      </xdr:spPr>
      <xdr:txBody>
        <a:bodyPr vertOverflow="clip" wrap="square" lIns="18288" tIns="18288"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twoCellAnchor>
    <xdr:from>
      <xdr:col>5</xdr:col>
      <xdr:colOff>3175</xdr:colOff>
      <xdr:row>171</xdr:row>
      <xdr:rowOff>160020</xdr:rowOff>
    </xdr:from>
    <xdr:to>
      <xdr:col>5</xdr:col>
      <xdr:colOff>407745</xdr:colOff>
      <xdr:row>171</xdr:row>
      <xdr:rowOff>160655</xdr:rowOff>
    </xdr:to>
    <xdr:sp macro="" textlink="">
      <xdr:nvSpPr>
        <xdr:cNvPr id="31" name="Text Box 3">
          <a:extLst>
            <a:ext uri="{FF2B5EF4-FFF2-40B4-BE49-F238E27FC236}">
              <a16:creationId xmlns="" xmlns:a16="http://schemas.microsoft.com/office/drawing/2014/main" id="{81D1D426-5F83-4757-A7BB-C3040CF3E377}"/>
            </a:ext>
          </a:extLst>
        </xdr:cNvPr>
        <xdr:cNvSpPr txBox="1">
          <a:spLocks noChangeArrowheads="1"/>
        </xdr:cNvSpPr>
      </xdr:nvSpPr>
      <xdr:spPr bwMode="auto">
        <a:xfrm>
          <a:off x="1955800" y="42746295"/>
          <a:ext cx="404570" cy="635"/>
        </a:xfrm>
        <a:prstGeom prst="rect">
          <a:avLst/>
        </a:prstGeom>
        <a:noFill/>
        <a:ln w="9525">
          <a:noFill/>
          <a:miter lim="800000"/>
          <a:headEnd/>
          <a:tailEnd/>
        </a:ln>
      </xdr:spPr>
      <xdr:txBody>
        <a:bodyPr vertOverflow="clip" wrap="square" lIns="27432" tIns="22860" rIns="0" bIns="0" anchor="t" upright="1"/>
        <a:lstStyle/>
        <a:p>
          <a:pPr algn="l" rtl="1">
            <a:defRPr sz="1000"/>
          </a:pPr>
          <a:r>
            <a:rPr lang="es-ES" sz="1000" b="1" i="0" strike="noStrike">
              <a:solidFill>
                <a:srgbClr val="000000"/>
              </a:solidFill>
              <a:latin typeface="Arial"/>
              <a:cs typeface="Arial"/>
            </a:rPr>
            <a:t>De este Año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AEZ/Downloads/POA%20Est&#225;ndar%202026%20ultimo%20COPI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BAEZ/Downloads/Control%20de%20Cambio%20%23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BAEZ/Downloads/POA%202026%20Insum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1"/>
      <sheetName val="PPNE2"/>
      <sheetName val="Sheet1"/>
      <sheetName val="PPNE2.1"/>
      <sheetName val="PPNE3"/>
      <sheetName val="PPNE4"/>
      <sheetName val="PPNE5"/>
      <sheetName val="Insumos"/>
    </sheetNames>
    <sheetDataSet>
      <sheetData sheetId="0">
        <row r="1">
          <cell r="B1" t="str">
            <v>Plan Operativo Anual</v>
          </cell>
        </row>
        <row r="5">
          <cell r="C5">
            <v>2026</v>
          </cell>
        </row>
      </sheetData>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2"/>
    </sheetNames>
    <sheetDataSet>
      <sheetData sheetId="0">
        <row r="7">
          <cell r="E7" t="str">
            <v>Supervición y evaluación de los procesos de bioseguridad hospitalaria</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NE1"/>
      <sheetName val="PPNE2"/>
      <sheetName val="Sheet1"/>
      <sheetName val="PPNE2.1"/>
      <sheetName val="PPNE3"/>
      <sheetName val="PPNE4"/>
      <sheetName val="PPNE5"/>
      <sheetName val="Insumos"/>
      <sheetName val="POA 2026 Insumos"/>
    </sheetNames>
    <sheetDataSet>
      <sheetData sheetId="0"/>
      <sheetData sheetId="1"/>
      <sheetData sheetId="2"/>
      <sheetData sheetId="3"/>
      <sheetData sheetId="4"/>
      <sheetData sheetId="5"/>
      <sheetData sheetId="6"/>
      <sheetData sheetId="7"/>
      <sheetData sheetId="8" refreshError="1"/>
    </sheetDataSet>
  </externalBook>
</externalLink>
</file>

<file path=xl/tables/table1.xml><?xml version="1.0" encoding="utf-8"?>
<table xmlns="http://schemas.openxmlformats.org/spreadsheetml/2006/main" id="1" name="Tabla1" displayName="Tabla1" ref="B7:N1020" headerRowDxfId="28" dataDxfId="27" totalsRowDxfId="26">
  <autoFilter ref="B7:N1020"/>
  <tableColumns count="13">
    <tableColumn id="13" name="ID_Dependendencia" dataDxfId="25" totalsRowDxfId="24">
      <calculatedColumnFormula>IF(Tabla1[[#This Row],[Código_Actividad]]="","",CONCATENATE(Tabla1[[#This Row],[POA]],".",Tabla1[[#This Row],[SRS]],".",Tabla1[[#This Row],[AREA]],".",Tabla1[[#This Row],[TIPO]]))</calculatedColumnFormula>
    </tableColumn>
    <tableColumn id="14" name="POA" dataDxfId="23" totalsRowDxfId="22"/>
    <tableColumn id="15" name="SRS" dataDxfId="21" totalsRowDxfId="20"/>
    <tableColumn id="16" name="AREA" dataDxfId="19" totalsRowDxfId="18"/>
    <tableColumn id="17" name="TIPO" dataDxfId="17" totalsRowDxfId="16"/>
    <tableColumn id="1" name="Código_Actividad" totalsRowLabel="Total" dataDxfId="15" totalsRowDxfId="14"/>
    <tableColumn id="3" name="Insumos" dataDxfId="13" totalsRowDxfId="12"/>
    <tableColumn id="4" name="Unidad de Medida" dataDxfId="11" totalsRowDxfId="10"/>
    <tableColumn id="5" name="Cantidad de Insumos" dataDxfId="9" totalsRowDxfId="8"/>
    <tableColumn id="6" name="Precio Unitario" dataDxfId="7" totalsRowDxfId="6"/>
    <tableColumn id="7" name="Valor Total" totalsRowFunction="sum" dataDxfId="5" totalsRowDxfId="4"/>
    <tableColumn id="8" name="Código Presupuestario" dataDxfId="3" totalsRowDxfId="2"/>
    <tableColumn id="9" name="Fuente de Financiamiento" dataDxfId="1" totalsRowDxfId="0"/>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S298"/>
  <sheetViews>
    <sheetView showGridLines="0" zoomScaleNormal="100" workbookViewId="0">
      <selection activeCell="F38" sqref="F38"/>
    </sheetView>
  </sheetViews>
  <sheetFormatPr baseColWidth="10" defaultColWidth="11.42578125" defaultRowHeight="12.75" x14ac:dyDescent="0.2"/>
  <cols>
    <col min="1" max="1" width="33.42578125" style="14" customWidth="1"/>
    <col min="2" max="3" width="13.42578125" style="14" customWidth="1"/>
    <col min="4" max="4" width="16.140625" style="14" customWidth="1"/>
    <col min="5" max="5" width="15.28515625" style="14" customWidth="1"/>
    <col min="6" max="6" width="13.28515625" style="14" customWidth="1"/>
    <col min="7" max="8" width="13.7109375" style="14" customWidth="1"/>
    <col min="9" max="9" width="13.42578125" style="14" customWidth="1"/>
    <col min="10" max="10" width="11.42578125" style="55"/>
    <col min="11" max="11" width="13.85546875" style="55" customWidth="1"/>
    <col min="12" max="71" width="11.42578125" style="55"/>
  </cols>
  <sheetData>
    <row r="1" spans="1:21" ht="15.75" x14ac:dyDescent="0.25">
      <c r="B1" s="76" t="s">
        <v>1058</v>
      </c>
      <c r="C1" s="75"/>
      <c r="D1" s="75"/>
      <c r="E1" s="75"/>
      <c r="F1" s="75"/>
      <c r="G1" s="75"/>
      <c r="H1" s="75"/>
      <c r="I1" s="75"/>
    </row>
    <row r="2" spans="1:21" ht="15.75" x14ac:dyDescent="0.25">
      <c r="B2" s="76" t="s">
        <v>269</v>
      </c>
      <c r="C2" s="76"/>
      <c r="D2" s="76"/>
      <c r="E2" s="76"/>
      <c r="F2" s="76"/>
      <c r="G2" s="76"/>
      <c r="H2" s="76"/>
      <c r="I2" s="76"/>
      <c r="K2" s="393"/>
      <c r="L2" s="393"/>
      <c r="M2" s="393"/>
      <c r="N2" s="393"/>
      <c r="O2" s="393"/>
      <c r="P2" s="393"/>
      <c r="Q2" s="393"/>
      <c r="R2" s="393"/>
      <c r="S2" s="393"/>
      <c r="T2" s="393"/>
      <c r="U2" s="393"/>
    </row>
    <row r="3" spans="1:21" ht="15" x14ac:dyDescent="0.25">
      <c r="B3" s="77" t="s">
        <v>270</v>
      </c>
      <c r="C3" s="77"/>
      <c r="D3" s="77"/>
      <c r="E3" s="77"/>
      <c r="F3" s="77"/>
      <c r="G3" s="77"/>
      <c r="H3" s="77"/>
      <c r="I3" s="77"/>
      <c r="K3" s="55">
        <v>2025</v>
      </c>
      <c r="L3" s="55">
        <v>2026</v>
      </c>
      <c r="M3" s="55">
        <v>2027</v>
      </c>
      <c r="N3" s="55">
        <v>2028</v>
      </c>
    </row>
    <row r="4" spans="1:21" x14ac:dyDescent="0.2">
      <c r="B4" s="78" t="s">
        <v>47</v>
      </c>
      <c r="C4" s="78"/>
      <c r="D4" s="78"/>
      <c r="E4" s="78"/>
      <c r="F4" s="78"/>
      <c r="G4" s="78"/>
      <c r="H4" s="78"/>
      <c r="I4" s="78"/>
      <c r="K4" s="55" t="s">
        <v>1050</v>
      </c>
      <c r="L4" s="55" t="s">
        <v>1051</v>
      </c>
      <c r="M4" s="55" t="s">
        <v>1052</v>
      </c>
      <c r="N4" s="55" t="s">
        <v>1053</v>
      </c>
      <c r="O4" s="55" t="s">
        <v>1054</v>
      </c>
      <c r="P4" s="55" t="s">
        <v>272</v>
      </c>
      <c r="Q4" s="55" t="s">
        <v>271</v>
      </c>
      <c r="R4" s="55" t="s">
        <v>1055</v>
      </c>
      <c r="S4" s="55" t="s">
        <v>1056</v>
      </c>
      <c r="T4" s="55" t="s">
        <v>1049</v>
      </c>
    </row>
    <row r="5" spans="1:21" x14ac:dyDescent="0.2">
      <c r="A5" s="80"/>
      <c r="B5" s="78" t="s">
        <v>273</v>
      </c>
      <c r="C5" s="79">
        <v>2026</v>
      </c>
      <c r="D5" s="78"/>
      <c r="F5" s="78"/>
      <c r="G5" s="80"/>
      <c r="H5" s="80"/>
    </row>
    <row r="6" spans="1:21" x14ac:dyDescent="0.2">
      <c r="A6" s="4" t="s">
        <v>214</v>
      </c>
      <c r="B6" s="466" t="s">
        <v>1050</v>
      </c>
      <c r="C6" s="466"/>
      <c r="D6" s="466"/>
      <c r="E6" s="466"/>
      <c r="F6" s="466"/>
      <c r="G6" s="466"/>
      <c r="H6" s="466"/>
      <c r="I6" s="467"/>
    </row>
    <row r="7" spans="1:21" x14ac:dyDescent="0.2">
      <c r="A7" s="53" t="s">
        <v>912</v>
      </c>
      <c r="B7" s="464"/>
      <c r="C7" s="464"/>
      <c r="D7" s="464"/>
      <c r="E7" s="464"/>
      <c r="F7" s="464"/>
      <c r="G7" s="464"/>
      <c r="H7" s="464"/>
      <c r="I7" s="465"/>
    </row>
    <row r="8" spans="1:21" ht="12.75" customHeight="1" x14ac:dyDescent="0.2">
      <c r="A8" s="468" t="s">
        <v>36</v>
      </c>
      <c r="B8" s="462" t="s">
        <v>1</v>
      </c>
      <c r="C8" s="462" t="s">
        <v>1087</v>
      </c>
      <c r="D8" s="462" t="s">
        <v>1088</v>
      </c>
      <c r="E8" s="462" t="s">
        <v>1089</v>
      </c>
      <c r="F8" s="470" t="s">
        <v>43</v>
      </c>
      <c r="G8" s="470"/>
      <c r="H8" s="470"/>
      <c r="I8" s="470"/>
      <c r="K8" s="462" t="s">
        <v>1090</v>
      </c>
    </row>
    <row r="9" spans="1:21" ht="31.5" customHeight="1" x14ac:dyDescent="0.2">
      <c r="A9" s="469"/>
      <c r="B9" s="463"/>
      <c r="C9" s="463"/>
      <c r="D9" s="463"/>
      <c r="E9" s="463"/>
      <c r="F9" s="6" t="s">
        <v>5</v>
      </c>
      <c r="G9" s="6" t="s">
        <v>6</v>
      </c>
      <c r="H9" s="6" t="s">
        <v>7</v>
      </c>
      <c r="I9" s="6" t="s">
        <v>8</v>
      </c>
      <c r="K9" s="463"/>
    </row>
    <row r="10" spans="1:21" x14ac:dyDescent="0.2">
      <c r="A10" s="7" t="s">
        <v>12</v>
      </c>
      <c r="B10" s="8" t="s">
        <v>13</v>
      </c>
      <c r="C10" s="66">
        <f>SUM(C11:C12)</f>
        <v>96480</v>
      </c>
      <c r="D10" s="64">
        <f t="shared" ref="D10:I10" si="0">SUM(D11:D12)</f>
        <v>57200.571428571435</v>
      </c>
      <c r="E10" s="64">
        <f t="shared" si="0"/>
        <v>34037.128567509055</v>
      </c>
      <c r="F10" s="64">
        <f t="shared" si="0"/>
        <v>6126.6831421516299</v>
      </c>
      <c r="G10" s="64">
        <f t="shared" si="0"/>
        <v>11912.994998628168</v>
      </c>
      <c r="H10" s="64">
        <f t="shared" si="0"/>
        <v>10211.138570252717</v>
      </c>
      <c r="I10" s="64">
        <f t="shared" si="0"/>
        <v>5786.31185647654</v>
      </c>
      <c r="K10" s="64">
        <f t="shared" ref="K10" si="1">SUM(K11:K12)</f>
        <v>33367</v>
      </c>
    </row>
    <row r="11" spans="1:21" x14ac:dyDescent="0.2">
      <c r="A11" s="9" t="s">
        <v>14</v>
      </c>
      <c r="B11" s="73" t="s">
        <v>13</v>
      </c>
      <c r="C11" s="74">
        <v>50203</v>
      </c>
      <c r="D11" s="431">
        <f>(K11/7)*12</f>
        <v>28033.71428571429</v>
      </c>
      <c r="E11" s="253">
        <f>IF(C11="",0,(D11/C11)*D11)</f>
        <v>15654.226573174143</v>
      </c>
      <c r="F11" s="432">
        <f>E11*0.18</f>
        <v>2817.7607831713458</v>
      </c>
      <c r="G11" s="432">
        <f>E11*0.35</f>
        <v>5478.9793006109494</v>
      </c>
      <c r="H11" s="432">
        <f>E11*0.3</f>
        <v>4696.267971952243</v>
      </c>
      <c r="I11" s="432">
        <f>E11*0.17</f>
        <v>2661.2185174396045</v>
      </c>
      <c r="K11" s="74">
        <v>16353</v>
      </c>
    </row>
    <row r="12" spans="1:21" x14ac:dyDescent="0.2">
      <c r="A12" s="9" t="s">
        <v>15</v>
      </c>
      <c r="B12" s="73" t="s">
        <v>13</v>
      </c>
      <c r="C12" s="74">
        <v>46277</v>
      </c>
      <c r="D12" s="431">
        <f>(K12/7)*12</f>
        <v>29166.857142857141</v>
      </c>
      <c r="E12" s="253">
        <f>IF(C12="",0,(D12/C12)*D12)</f>
        <v>18382.901994334912</v>
      </c>
      <c r="F12" s="432">
        <f>E12*0.18</f>
        <v>3308.9223589802841</v>
      </c>
      <c r="G12" s="432">
        <f>E12*0.35</f>
        <v>6434.0156980172187</v>
      </c>
      <c r="H12" s="432">
        <f>E12*0.3</f>
        <v>5514.8705983004738</v>
      </c>
      <c r="I12" s="432">
        <f>E12*0.17</f>
        <v>3125.0933390369355</v>
      </c>
      <c r="K12" s="67">
        <v>17014</v>
      </c>
    </row>
    <row r="13" spans="1:21" ht="15" customHeight="1" x14ac:dyDescent="0.2">
      <c r="A13" s="7" t="s">
        <v>16</v>
      </c>
      <c r="B13" s="8" t="s">
        <v>13</v>
      </c>
      <c r="C13" s="66">
        <f>SUM(C14)</f>
        <v>156722</v>
      </c>
      <c r="D13" s="65">
        <f t="shared" ref="D13:K13" si="2">D14</f>
        <v>69303.42857142858</v>
      </c>
      <c r="E13" s="64">
        <f t="shared" si="2"/>
        <v>30646.400707974011</v>
      </c>
      <c r="F13" s="65">
        <f t="shared" si="2"/>
        <v>5516.3521274353216</v>
      </c>
      <c r="G13" s="65">
        <f t="shared" si="2"/>
        <v>10726.240247790904</v>
      </c>
      <c r="H13" s="65">
        <f t="shared" si="2"/>
        <v>9193.9202123922023</v>
      </c>
      <c r="I13" s="64">
        <f t="shared" si="2"/>
        <v>5209.888120355582</v>
      </c>
      <c r="K13" s="64">
        <f t="shared" si="2"/>
        <v>40427</v>
      </c>
    </row>
    <row r="14" spans="1:21" x14ac:dyDescent="0.2">
      <c r="A14" s="9" t="s">
        <v>56</v>
      </c>
      <c r="B14" s="73" t="s">
        <v>13</v>
      </c>
      <c r="C14" s="74">
        <v>156722</v>
      </c>
      <c r="D14" s="431">
        <f>(K14/7)*12</f>
        <v>69303.42857142858</v>
      </c>
      <c r="E14" s="253">
        <f>IF(C14="",0,(D14/C14)*D14)</f>
        <v>30646.400707974011</v>
      </c>
      <c r="F14" s="68">
        <f>E14*0.18</f>
        <v>5516.3521274353216</v>
      </c>
      <c r="G14" s="68">
        <f>E14*0.35</f>
        <v>10726.240247790904</v>
      </c>
      <c r="H14" s="68">
        <f>E14*0.3</f>
        <v>9193.9202123922023</v>
      </c>
      <c r="I14" s="68">
        <f>E14*0.17</f>
        <v>5209.888120355582</v>
      </c>
      <c r="K14" s="68">
        <v>40427</v>
      </c>
    </row>
    <row r="15" spans="1:21" x14ac:dyDescent="0.2">
      <c r="A15" s="7" t="s">
        <v>9</v>
      </c>
      <c r="B15" s="8" t="s">
        <v>10</v>
      </c>
      <c r="C15" s="66">
        <f>SUM(C16:C29)</f>
        <v>6697</v>
      </c>
      <c r="D15" s="64">
        <f t="shared" ref="D15:I15" si="3">SUM(D16:D29)</f>
        <v>1595.9999999999995</v>
      </c>
      <c r="E15" s="64">
        <f t="shared" si="3"/>
        <v>6668.5119992592199</v>
      </c>
      <c r="F15" s="64">
        <f t="shared" si="3"/>
        <v>1200.3321598666596</v>
      </c>
      <c r="G15" s="64">
        <f t="shared" si="3"/>
        <v>2253.3022324103576</v>
      </c>
      <c r="H15" s="64">
        <f t="shared" si="3"/>
        <v>1931.4019134945922</v>
      </c>
      <c r="I15" s="64">
        <f t="shared" si="3"/>
        <v>1094.4610843136024</v>
      </c>
      <c r="K15" s="64">
        <f t="shared" ref="K15" si="4">SUM(K16:K29)</f>
        <v>931</v>
      </c>
    </row>
    <row r="16" spans="1:21" x14ac:dyDescent="0.2">
      <c r="A16" s="10" t="s">
        <v>1032</v>
      </c>
      <c r="B16" s="73" t="s">
        <v>10</v>
      </c>
      <c r="C16" s="74">
        <v>350</v>
      </c>
      <c r="D16" s="431">
        <f>(K16/7)*12</f>
        <v>142.28571428571428</v>
      </c>
      <c r="E16" s="253">
        <f>IF(C16="",0,(D16/C16)*D16)</f>
        <v>57.843498542274048</v>
      </c>
      <c r="F16" s="67">
        <f t="shared" ref="F16:F26" si="5">E16*0.18</f>
        <v>10.411829737609329</v>
      </c>
      <c r="G16" s="67">
        <f>E16*0.35</f>
        <v>20.245224489795916</v>
      </c>
      <c r="H16" s="67">
        <f>E16*0.3</f>
        <v>17.353049562682212</v>
      </c>
      <c r="I16" s="67">
        <f>E16*0.17</f>
        <v>9.8333947521865888</v>
      </c>
      <c r="K16" s="67">
        <v>83</v>
      </c>
    </row>
    <row r="17" spans="1:11" x14ac:dyDescent="0.2">
      <c r="A17" s="10" t="s">
        <v>1033</v>
      </c>
      <c r="B17" s="73" t="s">
        <v>10</v>
      </c>
      <c r="C17" s="74">
        <v>436</v>
      </c>
      <c r="D17" s="431">
        <f>(K17/7)*12</f>
        <v>24</v>
      </c>
      <c r="E17" s="253">
        <f t="shared" ref="E17:E29" si="6">IF(C17="",0,(D17/C17)*D17)</f>
        <v>1.3211009174311927</v>
      </c>
      <c r="F17" s="67">
        <f t="shared" si="5"/>
        <v>0.23779816513761468</v>
      </c>
      <c r="G17" s="67">
        <f>E17*0.35</f>
        <v>0.4623853211009174</v>
      </c>
      <c r="H17" s="67">
        <f>E17*0.3</f>
        <v>0.39633027522935782</v>
      </c>
      <c r="I17" s="67">
        <f>E17*0.17</f>
        <v>0.22458715596330278</v>
      </c>
      <c r="K17" s="67">
        <v>14</v>
      </c>
    </row>
    <row r="18" spans="1:11" x14ac:dyDescent="0.2">
      <c r="A18" s="10" t="s">
        <v>1034</v>
      </c>
      <c r="B18" s="73" t="s">
        <v>10</v>
      </c>
      <c r="C18" s="74">
        <v>15</v>
      </c>
      <c r="D18" s="431">
        <f t="shared" ref="D18:D29" si="7">(K18/7)*12</f>
        <v>63.428571428571431</v>
      </c>
      <c r="E18" s="253">
        <f t="shared" si="6"/>
        <v>268.21224489795918</v>
      </c>
      <c r="F18" s="67">
        <f t="shared" si="5"/>
        <v>48.278204081632651</v>
      </c>
      <c r="G18" s="67">
        <f>E18*0.35</f>
        <v>93.874285714285705</v>
      </c>
      <c r="H18" s="67">
        <f>E18*0.3</f>
        <v>80.463673469387757</v>
      </c>
      <c r="I18" s="67">
        <f>E18*0.17</f>
        <v>45.596081632653068</v>
      </c>
      <c r="K18" s="67">
        <v>37</v>
      </c>
    </row>
    <row r="19" spans="1:11" x14ac:dyDescent="0.2">
      <c r="A19" s="10" t="s">
        <v>1035</v>
      </c>
      <c r="B19" s="73" t="s">
        <v>10</v>
      </c>
      <c r="C19" s="74">
        <v>1478</v>
      </c>
      <c r="D19" s="431">
        <f>(K19/7)*12</f>
        <v>644.57142857142856</v>
      </c>
      <c r="E19" s="253">
        <f>IF(C19="",0,(D19/C19)*D19)</f>
        <v>281.1044157852586</v>
      </c>
      <c r="F19" s="67">
        <f t="shared" si="5"/>
        <v>50.598794841346546</v>
      </c>
      <c r="G19" s="67">
        <f>F19*0.35</f>
        <v>17.709578194471291</v>
      </c>
      <c r="H19" s="67">
        <f>F19*0.3</f>
        <v>15.179638452403964</v>
      </c>
      <c r="I19" s="67">
        <f>F19*0.17</f>
        <v>8.6017951230289142</v>
      </c>
      <c r="K19" s="67">
        <v>376</v>
      </c>
    </row>
    <row r="20" spans="1:11" x14ac:dyDescent="0.2">
      <c r="A20" s="10" t="s">
        <v>1036</v>
      </c>
      <c r="B20" s="73" t="s">
        <v>10</v>
      </c>
      <c r="C20" s="74">
        <v>2230</v>
      </c>
      <c r="D20" s="431">
        <f t="shared" si="7"/>
        <v>274.28571428571428</v>
      </c>
      <c r="E20" s="253">
        <f t="shared" si="6"/>
        <v>33.736615722522188</v>
      </c>
      <c r="F20" s="67">
        <f t="shared" si="5"/>
        <v>6.0725908300539935</v>
      </c>
      <c r="G20" s="67">
        <f t="shared" ref="G20:G26" si="8">E20*0.35</f>
        <v>11.807815502882764</v>
      </c>
      <c r="H20" s="67">
        <f t="shared" ref="H20:H26" si="9">E20*0.3</f>
        <v>10.120984716756656</v>
      </c>
      <c r="I20" s="67">
        <f t="shared" ref="I20:I26" si="10">E20*0.17</f>
        <v>5.7352246728287728</v>
      </c>
      <c r="K20" s="67">
        <v>160</v>
      </c>
    </row>
    <row r="21" spans="1:11" x14ac:dyDescent="0.2">
      <c r="A21" s="10" t="s">
        <v>1037</v>
      </c>
      <c r="B21" s="73" t="s">
        <v>10</v>
      </c>
      <c r="C21" s="74">
        <v>1</v>
      </c>
      <c r="D21" s="431">
        <f>(K21/7)*12</f>
        <v>12</v>
      </c>
      <c r="E21" s="253">
        <f t="shared" si="6"/>
        <v>144</v>
      </c>
      <c r="F21" s="67">
        <f t="shared" si="5"/>
        <v>25.919999999999998</v>
      </c>
      <c r="G21" s="67">
        <f t="shared" si="8"/>
        <v>50.4</v>
      </c>
      <c r="H21" s="67">
        <f t="shared" si="9"/>
        <v>43.199999999999996</v>
      </c>
      <c r="I21" s="67">
        <f t="shared" si="10"/>
        <v>24.48</v>
      </c>
      <c r="K21" s="67">
        <v>7</v>
      </c>
    </row>
    <row r="22" spans="1:11" x14ac:dyDescent="0.2">
      <c r="A22" s="10" t="s">
        <v>1038</v>
      </c>
      <c r="B22" s="73" t="s">
        <v>10</v>
      </c>
      <c r="C22" s="74">
        <v>297</v>
      </c>
      <c r="D22" s="431">
        <f t="shared" si="7"/>
        <v>15.428571428571431</v>
      </c>
      <c r="E22" s="253">
        <f t="shared" si="6"/>
        <v>0.80148423005565883</v>
      </c>
      <c r="F22" s="67">
        <f t="shared" si="5"/>
        <v>0.14426716141001858</v>
      </c>
      <c r="G22" s="67">
        <f t="shared" si="8"/>
        <v>0.28051948051948056</v>
      </c>
      <c r="H22" s="67">
        <f t="shared" si="9"/>
        <v>0.24044526901669763</v>
      </c>
      <c r="I22" s="67">
        <f t="shared" si="10"/>
        <v>0.13625231910946201</v>
      </c>
      <c r="K22" s="67">
        <v>9</v>
      </c>
    </row>
    <row r="23" spans="1:11" x14ac:dyDescent="0.2">
      <c r="A23" s="10" t="s">
        <v>1039</v>
      </c>
      <c r="B23" s="73" t="s">
        <v>10</v>
      </c>
      <c r="C23" s="74">
        <v>165</v>
      </c>
      <c r="D23" s="431">
        <f t="shared" si="7"/>
        <v>0</v>
      </c>
      <c r="E23" s="253">
        <f t="shared" si="6"/>
        <v>0</v>
      </c>
      <c r="F23" s="67">
        <f t="shared" si="5"/>
        <v>0</v>
      </c>
      <c r="G23" s="67">
        <f t="shared" si="8"/>
        <v>0</v>
      </c>
      <c r="H23" s="67">
        <f t="shared" si="9"/>
        <v>0</v>
      </c>
      <c r="I23" s="67">
        <f t="shared" si="10"/>
        <v>0</v>
      </c>
      <c r="K23" s="67">
        <v>0</v>
      </c>
    </row>
    <row r="24" spans="1:11" x14ac:dyDescent="0.2">
      <c r="A24" s="10" t="s">
        <v>1040</v>
      </c>
      <c r="B24" s="73" t="s">
        <v>10</v>
      </c>
      <c r="C24" s="74">
        <v>994</v>
      </c>
      <c r="D24" s="431">
        <f t="shared" si="7"/>
        <v>34.285714285714285</v>
      </c>
      <c r="E24" s="253">
        <f t="shared" si="6"/>
        <v>1.1826058391163305</v>
      </c>
      <c r="F24" s="67">
        <f t="shared" si="5"/>
        <v>0.21286905104093948</v>
      </c>
      <c r="G24" s="67">
        <f t="shared" si="8"/>
        <v>0.41391204369071566</v>
      </c>
      <c r="H24" s="67">
        <f t="shared" si="9"/>
        <v>0.35478175173489918</v>
      </c>
      <c r="I24" s="67">
        <f t="shared" si="10"/>
        <v>0.20104299264977621</v>
      </c>
      <c r="K24" s="67">
        <v>20</v>
      </c>
    </row>
    <row r="25" spans="1:11" x14ac:dyDescent="0.2">
      <c r="A25" s="10" t="s">
        <v>1041</v>
      </c>
      <c r="B25" s="73" t="s">
        <v>10</v>
      </c>
      <c r="C25" s="74">
        <v>92</v>
      </c>
      <c r="D25" s="431">
        <f t="shared" si="7"/>
        <v>12</v>
      </c>
      <c r="E25" s="253">
        <f t="shared" si="6"/>
        <v>1.5652173913043477</v>
      </c>
      <c r="F25" s="67">
        <f t="shared" si="5"/>
        <v>0.28173913043478255</v>
      </c>
      <c r="G25" s="67">
        <f t="shared" si="8"/>
        <v>0.54782608695652169</v>
      </c>
      <c r="H25" s="67">
        <f t="shared" si="9"/>
        <v>0.4695652173913043</v>
      </c>
      <c r="I25" s="67">
        <f t="shared" si="10"/>
        <v>0.26608695652173914</v>
      </c>
      <c r="K25" s="67">
        <v>7</v>
      </c>
    </row>
    <row r="26" spans="1:11" x14ac:dyDescent="0.2">
      <c r="A26" s="10" t="s">
        <v>1042</v>
      </c>
      <c r="B26" s="73" t="s">
        <v>10</v>
      </c>
      <c r="C26" s="74">
        <v>273</v>
      </c>
      <c r="D26" s="431">
        <f t="shared" si="7"/>
        <v>39.428571428571431</v>
      </c>
      <c r="E26" s="253">
        <f t="shared" si="6"/>
        <v>5.6945503476115729</v>
      </c>
      <c r="F26" s="67">
        <f t="shared" si="5"/>
        <v>1.025019062570083</v>
      </c>
      <c r="G26" s="67">
        <f t="shared" si="8"/>
        <v>1.9930926216640503</v>
      </c>
      <c r="H26" s="67">
        <f t="shared" si="9"/>
        <v>1.7083651042834718</v>
      </c>
      <c r="I26" s="67">
        <f t="shared" si="10"/>
        <v>0.96807355909396742</v>
      </c>
      <c r="K26" s="67">
        <v>23</v>
      </c>
    </row>
    <row r="27" spans="1:11" x14ac:dyDescent="0.2">
      <c r="A27" s="10" t="s">
        <v>1043</v>
      </c>
      <c r="B27" s="73" t="s">
        <v>10</v>
      </c>
      <c r="C27" s="74"/>
      <c r="D27" s="431">
        <f t="shared" si="7"/>
        <v>0</v>
      </c>
      <c r="E27" s="253">
        <f t="shared" si="6"/>
        <v>0</v>
      </c>
      <c r="F27" s="67">
        <f t="shared" ref="F27:F28" si="11">E27*0.18</f>
        <v>0</v>
      </c>
      <c r="G27" s="67">
        <f t="shared" ref="G27:G28" si="12">E27*0.35</f>
        <v>0</v>
      </c>
      <c r="H27" s="67">
        <f t="shared" ref="H27:H28" si="13">E27*0.3</f>
        <v>0</v>
      </c>
      <c r="I27" s="67">
        <f t="shared" ref="I27:I28" si="14">E27*0.17</f>
        <v>0</v>
      </c>
      <c r="K27" s="67"/>
    </row>
    <row r="28" spans="1:11" x14ac:dyDescent="0.2">
      <c r="A28" s="10" t="s">
        <v>1044</v>
      </c>
      <c r="B28" s="73" t="s">
        <v>10</v>
      </c>
      <c r="C28" s="74">
        <v>1</v>
      </c>
      <c r="D28" s="431">
        <f t="shared" si="7"/>
        <v>75.428571428571431</v>
      </c>
      <c r="E28" s="253">
        <f t="shared" si="6"/>
        <v>5689.4693877551026</v>
      </c>
      <c r="F28" s="67">
        <f t="shared" si="11"/>
        <v>1024.1044897959184</v>
      </c>
      <c r="G28" s="67">
        <f t="shared" si="12"/>
        <v>1991.3142857142857</v>
      </c>
      <c r="H28" s="67">
        <f t="shared" si="13"/>
        <v>1706.8408163265308</v>
      </c>
      <c r="I28" s="67">
        <f t="shared" si="14"/>
        <v>967.20979591836749</v>
      </c>
      <c r="K28" s="67">
        <v>44</v>
      </c>
    </row>
    <row r="29" spans="1:11" x14ac:dyDescent="0.2">
      <c r="A29" s="10" t="s">
        <v>11</v>
      </c>
      <c r="B29" s="73" t="s">
        <v>10</v>
      </c>
      <c r="C29" s="74">
        <v>365</v>
      </c>
      <c r="D29" s="431">
        <f t="shared" si="7"/>
        <v>258.85714285714289</v>
      </c>
      <c r="E29" s="253">
        <f t="shared" si="6"/>
        <v>183.58087783058434</v>
      </c>
      <c r="F29" s="67">
        <f>E29*0.18</f>
        <v>33.044558009505181</v>
      </c>
      <c r="G29" s="67">
        <f>E29*0.35</f>
        <v>64.253307240704515</v>
      </c>
      <c r="H29" s="67">
        <f>E29*0.3</f>
        <v>55.074263349175304</v>
      </c>
      <c r="I29" s="67">
        <f>E29*0.17</f>
        <v>31.208749231199342</v>
      </c>
      <c r="K29" s="67">
        <v>151</v>
      </c>
    </row>
    <row r="30" spans="1:11" x14ac:dyDescent="0.2">
      <c r="A30" s="7" t="s">
        <v>37</v>
      </c>
      <c r="B30" s="8"/>
      <c r="C30" s="66">
        <f>SUM(C31:C32)</f>
        <v>156899</v>
      </c>
      <c r="D30" s="64">
        <f t="shared" ref="D30:I30" si="15">SUM(D31:D32)</f>
        <v>146415.42857142858</v>
      </c>
      <c r="E30" s="64">
        <f t="shared" si="15"/>
        <v>139506.51477878611</v>
      </c>
      <c r="F30" s="64">
        <f t="shared" si="15"/>
        <v>25111.172660181499</v>
      </c>
      <c r="G30" s="64">
        <f t="shared" si="15"/>
        <v>48827.280172575134</v>
      </c>
      <c r="H30" s="64">
        <f t="shared" si="15"/>
        <v>41851.954433635838</v>
      </c>
      <c r="I30" s="64">
        <f t="shared" si="15"/>
        <v>23716.107512393643</v>
      </c>
      <c r="K30" s="64">
        <f t="shared" ref="K30" si="16">SUM(K31:K32)</f>
        <v>85409</v>
      </c>
    </row>
    <row r="31" spans="1:11" x14ac:dyDescent="0.2">
      <c r="A31" s="9" t="s">
        <v>38</v>
      </c>
      <c r="B31" s="9" t="s">
        <v>1031</v>
      </c>
      <c r="C31" s="74">
        <v>143357</v>
      </c>
      <c r="D31" s="431">
        <f>(K31/7)*12</f>
        <v>139741.71428571429</v>
      </c>
      <c r="E31" s="253">
        <f t="shared" ref="E31:E32" si="17">IF(C31="",0,(D31/C31)*D31)</f>
        <v>136217.60159259892</v>
      </c>
      <c r="F31" s="67">
        <f>E31*0.18</f>
        <v>24519.168286667806</v>
      </c>
      <c r="G31" s="67">
        <f>E31*0.35</f>
        <v>47676.160557409617</v>
      </c>
      <c r="H31" s="67">
        <f>E31*0.3</f>
        <v>40865.280477779677</v>
      </c>
      <c r="I31" s="67">
        <f>E31*0.17</f>
        <v>23156.992270741819</v>
      </c>
      <c r="K31" s="67">
        <v>81516</v>
      </c>
    </row>
    <row r="32" spans="1:11" x14ac:dyDescent="0.2">
      <c r="A32" s="9" t="s">
        <v>17</v>
      </c>
      <c r="B32" s="9" t="s">
        <v>18</v>
      </c>
      <c r="C32" s="74">
        <v>13542</v>
      </c>
      <c r="D32" s="431">
        <f>(K32/7)*12</f>
        <v>6673.7142857142853</v>
      </c>
      <c r="E32" s="253">
        <f t="shared" si="17"/>
        <v>3288.9131861871901</v>
      </c>
      <c r="F32" s="67">
        <f>E32*0.18</f>
        <v>592.00437351369419</v>
      </c>
      <c r="G32" s="67">
        <f>E32*0.35</f>
        <v>1151.1196151655165</v>
      </c>
      <c r="H32" s="67">
        <f>E32*0.3</f>
        <v>986.67395585615702</v>
      </c>
      <c r="I32" s="67">
        <f>E32*0.17</f>
        <v>559.11524165182232</v>
      </c>
      <c r="K32" s="69">
        <v>3893</v>
      </c>
    </row>
    <row r="33" spans="1:9" x14ac:dyDescent="0.2">
      <c r="A33" s="11" t="s">
        <v>39</v>
      </c>
      <c r="B33" s="12"/>
      <c r="C33" s="12"/>
      <c r="D33" s="12"/>
      <c r="E33" s="12"/>
      <c r="F33" s="12"/>
      <c r="G33" s="12"/>
      <c r="H33" s="12"/>
      <c r="I33" s="12"/>
    </row>
    <row r="34" spans="1:9" ht="38.25" x14ac:dyDescent="0.2">
      <c r="A34" s="13" t="s">
        <v>219</v>
      </c>
      <c r="B34" s="63" t="s">
        <v>215</v>
      </c>
      <c r="C34" s="63" t="s">
        <v>1057</v>
      </c>
      <c r="D34" s="63" t="s">
        <v>220</v>
      </c>
      <c r="E34" s="63" t="s">
        <v>216</v>
      </c>
      <c r="F34" s="63" t="s">
        <v>217</v>
      </c>
      <c r="G34" s="63" t="s">
        <v>218</v>
      </c>
      <c r="H34" s="63" t="s">
        <v>1091</v>
      </c>
      <c r="I34" s="63" t="s">
        <v>281</v>
      </c>
    </row>
    <row r="35" spans="1:9" x14ac:dyDescent="0.2">
      <c r="A35" s="71">
        <v>2022</v>
      </c>
      <c r="B35" s="70">
        <v>99</v>
      </c>
      <c r="C35" s="70">
        <v>5800</v>
      </c>
      <c r="D35" s="395">
        <f>+B35*365</f>
        <v>36135</v>
      </c>
      <c r="E35" s="70"/>
      <c r="F35" s="394">
        <f>+E35/C35</f>
        <v>0</v>
      </c>
      <c r="G35" s="395">
        <f>+E35/D35*100</f>
        <v>0</v>
      </c>
      <c r="H35" s="70">
        <v>146</v>
      </c>
      <c r="I35" s="70">
        <v>1153</v>
      </c>
    </row>
    <row r="36" spans="1:9" x14ac:dyDescent="0.2">
      <c r="A36" s="71">
        <v>2023</v>
      </c>
      <c r="B36" s="70">
        <v>102</v>
      </c>
      <c r="C36" s="70">
        <v>5116</v>
      </c>
      <c r="D36" s="395">
        <f t="shared" ref="D36:D37" si="18">+B36*365</f>
        <v>37230</v>
      </c>
      <c r="E36" s="70"/>
      <c r="F36" s="394">
        <f t="shared" ref="F36:F37" si="19">+E36/C36</f>
        <v>0</v>
      </c>
      <c r="G36" s="395">
        <f t="shared" ref="G36:G37" si="20">+E36/D36*100</f>
        <v>0</v>
      </c>
      <c r="H36" s="70">
        <v>134</v>
      </c>
      <c r="I36" s="70">
        <v>740</v>
      </c>
    </row>
    <row r="37" spans="1:9" x14ac:dyDescent="0.2">
      <c r="A37" s="72">
        <v>2024</v>
      </c>
      <c r="B37" s="70">
        <v>85</v>
      </c>
      <c r="C37" s="70">
        <v>1710</v>
      </c>
      <c r="D37" s="395">
        <f t="shared" si="18"/>
        <v>31025</v>
      </c>
      <c r="E37" s="70"/>
      <c r="F37" s="394">
        <f t="shared" si="19"/>
        <v>0</v>
      </c>
      <c r="G37" s="395">
        <f t="shared" si="20"/>
        <v>0</v>
      </c>
      <c r="H37" s="70">
        <v>66</v>
      </c>
      <c r="I37" s="70">
        <v>493</v>
      </c>
    </row>
    <row r="38" spans="1:9" s="55" customFormat="1" x14ac:dyDescent="0.2">
      <c r="A38" s="56"/>
      <c r="B38" s="56"/>
      <c r="C38" s="56"/>
      <c r="D38" s="56"/>
      <c r="E38" s="56"/>
      <c r="F38" s="56"/>
      <c r="G38" s="56"/>
      <c r="H38" s="56"/>
      <c r="I38" s="56"/>
    </row>
    <row r="39" spans="1:9" s="55" customFormat="1" x14ac:dyDescent="0.2">
      <c r="A39" s="56"/>
      <c r="B39" s="56"/>
      <c r="C39" s="56"/>
      <c r="D39" s="56"/>
      <c r="E39" s="56"/>
      <c r="F39" s="56"/>
      <c r="G39" s="56"/>
      <c r="H39" s="56"/>
      <c r="I39" s="56"/>
    </row>
    <row r="40" spans="1:9" s="55" customFormat="1" x14ac:dyDescent="0.2">
      <c r="A40" s="56"/>
      <c r="B40" s="56"/>
      <c r="C40" s="56"/>
      <c r="D40" s="56"/>
      <c r="E40" s="56"/>
      <c r="F40" s="56"/>
      <c r="G40" s="56"/>
      <c r="H40" s="56"/>
      <c r="I40" s="56"/>
    </row>
    <row r="41" spans="1:9" s="55" customFormat="1" x14ac:dyDescent="0.2">
      <c r="A41" s="56"/>
      <c r="B41" s="56"/>
      <c r="C41" s="56"/>
      <c r="D41" s="56"/>
      <c r="E41" s="56"/>
      <c r="F41" s="56"/>
      <c r="G41" s="56"/>
      <c r="H41" s="56"/>
      <c r="I41" s="56"/>
    </row>
    <row r="42" spans="1:9" s="55" customFormat="1" x14ac:dyDescent="0.2">
      <c r="A42" s="56"/>
      <c r="B42" s="56"/>
      <c r="C42" s="56"/>
      <c r="D42" s="56"/>
      <c r="E42" s="56"/>
      <c r="F42" s="56"/>
      <c r="G42" s="56"/>
      <c r="H42" s="56"/>
      <c r="I42" s="56"/>
    </row>
    <row r="43" spans="1:9" s="55" customFormat="1" x14ac:dyDescent="0.2">
      <c r="A43" s="56"/>
      <c r="B43" s="56"/>
      <c r="C43" s="56"/>
      <c r="D43" s="56"/>
      <c r="E43" s="56"/>
      <c r="F43" s="56"/>
      <c r="G43" s="56"/>
      <c r="H43" s="56"/>
      <c r="I43" s="56"/>
    </row>
    <row r="44" spans="1:9" s="55" customFormat="1" x14ac:dyDescent="0.2">
      <c r="A44" s="56"/>
      <c r="B44" s="56"/>
      <c r="C44" s="56"/>
      <c r="D44" s="56"/>
      <c r="E44" s="56"/>
      <c r="F44" s="56"/>
      <c r="G44" s="56"/>
      <c r="H44" s="56"/>
      <c r="I44" s="56"/>
    </row>
    <row r="45" spans="1:9" s="55" customFormat="1" x14ac:dyDescent="0.2">
      <c r="A45" s="56"/>
      <c r="B45" s="56"/>
      <c r="C45" s="56"/>
      <c r="D45" s="56"/>
      <c r="E45" s="56"/>
      <c r="F45" s="56"/>
      <c r="G45" s="56"/>
      <c r="H45" s="56"/>
      <c r="I45" s="56"/>
    </row>
    <row r="46" spans="1:9" s="55" customFormat="1" x14ac:dyDescent="0.2">
      <c r="A46" s="56"/>
      <c r="B46" s="56"/>
      <c r="C46" s="56"/>
      <c r="D46" s="56"/>
      <c r="E46" s="56"/>
      <c r="F46" s="56"/>
      <c r="G46" s="56"/>
      <c r="H46" s="56"/>
      <c r="I46" s="56"/>
    </row>
    <row r="47" spans="1:9" s="55" customFormat="1" x14ac:dyDescent="0.2">
      <c r="A47" s="56"/>
      <c r="B47" s="56"/>
      <c r="C47" s="56"/>
      <c r="D47" s="56"/>
      <c r="E47" s="56"/>
      <c r="F47" s="56"/>
      <c r="G47" s="56"/>
      <c r="H47" s="56"/>
      <c r="I47" s="56"/>
    </row>
    <row r="48" spans="1:9" s="55" customFormat="1" x14ac:dyDescent="0.2">
      <c r="A48" s="56"/>
      <c r="B48" s="56"/>
      <c r="C48" s="56"/>
      <c r="D48" s="56"/>
      <c r="E48" s="56"/>
      <c r="F48" s="56"/>
      <c r="G48" s="56"/>
      <c r="H48" s="56"/>
      <c r="I48" s="56"/>
    </row>
    <row r="49" spans="1:9" s="55" customFormat="1" x14ac:dyDescent="0.2">
      <c r="A49" s="56"/>
      <c r="B49" s="56"/>
      <c r="C49" s="56"/>
      <c r="D49" s="56"/>
      <c r="E49" s="56"/>
      <c r="F49" s="56"/>
      <c r="G49" s="56"/>
      <c r="H49" s="56"/>
      <c r="I49" s="56"/>
    </row>
    <row r="50" spans="1:9" s="55" customFormat="1" x14ac:dyDescent="0.2">
      <c r="A50" s="56"/>
      <c r="B50" s="56"/>
      <c r="C50" s="56"/>
      <c r="D50" s="56"/>
      <c r="E50" s="56"/>
      <c r="F50" s="56"/>
      <c r="G50" s="56"/>
      <c r="H50" s="56"/>
      <c r="I50" s="56"/>
    </row>
    <row r="51" spans="1:9" s="55" customFormat="1" x14ac:dyDescent="0.2">
      <c r="A51" s="56"/>
      <c r="B51" s="56"/>
      <c r="C51" s="56"/>
      <c r="D51" s="56"/>
      <c r="E51" s="56"/>
      <c r="F51" s="56"/>
      <c r="G51" s="56"/>
      <c r="H51" s="56"/>
      <c r="I51" s="56"/>
    </row>
    <row r="52" spans="1:9" s="55" customFormat="1" x14ac:dyDescent="0.2">
      <c r="A52" s="56"/>
      <c r="B52" s="56"/>
      <c r="C52" s="56"/>
      <c r="D52" s="56"/>
      <c r="E52" s="56"/>
      <c r="F52" s="56"/>
      <c r="G52" s="56"/>
      <c r="H52" s="56"/>
      <c r="I52" s="56"/>
    </row>
    <row r="53" spans="1:9" s="55" customFormat="1" x14ac:dyDescent="0.2">
      <c r="A53" s="56"/>
      <c r="B53" s="56"/>
      <c r="C53" s="56"/>
      <c r="D53" s="56"/>
      <c r="E53" s="56"/>
      <c r="F53" s="56"/>
      <c r="G53" s="56"/>
      <c r="H53" s="56"/>
      <c r="I53" s="56"/>
    </row>
    <row r="54" spans="1:9" s="55" customFormat="1" x14ac:dyDescent="0.2">
      <c r="A54" s="56"/>
      <c r="B54" s="56"/>
      <c r="C54" s="56"/>
      <c r="D54" s="56"/>
      <c r="E54" s="56"/>
      <c r="F54" s="56"/>
      <c r="G54" s="56"/>
      <c r="H54" s="56"/>
      <c r="I54" s="56"/>
    </row>
    <row r="55" spans="1:9" s="55" customFormat="1" x14ac:dyDescent="0.2">
      <c r="A55" s="56"/>
      <c r="B55" s="56"/>
      <c r="C55" s="56"/>
      <c r="D55" s="56"/>
      <c r="E55" s="56"/>
      <c r="F55" s="56"/>
      <c r="G55" s="56"/>
      <c r="H55" s="56"/>
      <c r="I55" s="56"/>
    </row>
    <row r="56" spans="1:9" s="55" customFormat="1" x14ac:dyDescent="0.2">
      <c r="A56" s="56"/>
      <c r="B56" s="56"/>
      <c r="C56" s="56"/>
      <c r="D56" s="56"/>
      <c r="E56" s="56"/>
      <c r="F56" s="56"/>
      <c r="G56" s="56"/>
      <c r="H56" s="56"/>
      <c r="I56" s="56"/>
    </row>
    <row r="57" spans="1:9" s="55" customFormat="1" x14ac:dyDescent="0.2">
      <c r="A57" s="56"/>
      <c r="B57" s="56"/>
      <c r="C57" s="56"/>
      <c r="D57" s="56"/>
      <c r="E57" s="56"/>
      <c r="F57" s="56"/>
      <c r="G57" s="56"/>
      <c r="H57" s="56"/>
      <c r="I57" s="56"/>
    </row>
    <row r="58" spans="1:9" s="55" customFormat="1" x14ac:dyDescent="0.2">
      <c r="A58" s="56"/>
      <c r="B58" s="56"/>
      <c r="C58" s="56"/>
      <c r="D58" s="56"/>
      <c r="E58" s="56"/>
      <c r="F58" s="56"/>
      <c r="G58" s="56"/>
      <c r="H58" s="56"/>
      <c r="I58" s="56"/>
    </row>
    <row r="59" spans="1:9" s="55" customFormat="1" x14ac:dyDescent="0.2">
      <c r="A59" s="56"/>
      <c r="B59" s="56"/>
      <c r="C59" s="56"/>
      <c r="D59" s="56"/>
      <c r="E59" s="56"/>
      <c r="F59" s="56"/>
      <c r="G59" s="56"/>
      <c r="H59" s="56"/>
      <c r="I59" s="56"/>
    </row>
    <row r="60" spans="1:9" s="55" customFormat="1" x14ac:dyDescent="0.2">
      <c r="A60" s="56"/>
      <c r="B60" s="56"/>
      <c r="C60" s="56"/>
      <c r="D60" s="56"/>
      <c r="E60" s="56"/>
      <c r="F60" s="56"/>
      <c r="G60" s="56"/>
      <c r="H60" s="56"/>
      <c r="I60" s="56"/>
    </row>
    <row r="61" spans="1:9" s="55" customFormat="1" x14ac:dyDescent="0.2">
      <c r="A61" s="56"/>
      <c r="B61" s="56"/>
      <c r="C61" s="56"/>
      <c r="D61" s="56"/>
      <c r="E61" s="56"/>
      <c r="F61" s="56"/>
      <c r="G61" s="56"/>
      <c r="H61" s="56"/>
      <c r="I61" s="56"/>
    </row>
    <row r="62" spans="1:9" s="55" customFormat="1" x14ac:dyDescent="0.2">
      <c r="A62" s="56"/>
      <c r="B62" s="56"/>
      <c r="C62" s="56"/>
      <c r="D62" s="56"/>
      <c r="E62" s="56"/>
      <c r="F62" s="56"/>
      <c r="G62" s="56"/>
      <c r="H62" s="56"/>
      <c r="I62" s="56"/>
    </row>
    <row r="63" spans="1:9" s="55" customFormat="1" x14ac:dyDescent="0.2">
      <c r="A63" s="56"/>
      <c r="B63" s="56"/>
      <c r="C63" s="56"/>
      <c r="D63" s="56"/>
      <c r="E63" s="56"/>
      <c r="F63" s="56"/>
      <c r="G63" s="56"/>
      <c r="H63" s="56"/>
      <c r="I63" s="56"/>
    </row>
    <row r="64" spans="1:9" s="55" customFormat="1" x14ac:dyDescent="0.2">
      <c r="A64" s="56"/>
      <c r="B64" s="56"/>
      <c r="C64" s="56"/>
      <c r="D64" s="56"/>
      <c r="E64" s="56"/>
      <c r="F64" s="56"/>
      <c r="G64" s="56"/>
      <c r="H64" s="56"/>
      <c r="I64" s="56"/>
    </row>
    <row r="65" spans="1:9" s="55" customFormat="1" x14ac:dyDescent="0.2">
      <c r="A65" s="56"/>
      <c r="B65" s="56"/>
      <c r="C65" s="56"/>
      <c r="D65" s="56"/>
      <c r="E65" s="56"/>
      <c r="F65" s="56"/>
      <c r="G65" s="56"/>
      <c r="H65" s="56"/>
      <c r="I65" s="56"/>
    </row>
    <row r="66" spans="1:9" s="55" customFormat="1" x14ac:dyDescent="0.2">
      <c r="A66" s="56"/>
      <c r="B66" s="56"/>
      <c r="C66" s="56"/>
      <c r="D66" s="56"/>
      <c r="E66" s="56"/>
      <c r="F66" s="56"/>
      <c r="G66" s="56"/>
      <c r="H66" s="56"/>
      <c r="I66" s="56"/>
    </row>
    <row r="67" spans="1:9" s="55" customFormat="1" x14ac:dyDescent="0.2">
      <c r="A67" s="56"/>
      <c r="B67" s="56"/>
      <c r="C67" s="56"/>
      <c r="D67" s="56"/>
      <c r="E67" s="56"/>
      <c r="F67" s="56"/>
      <c r="G67" s="56"/>
      <c r="H67" s="56"/>
      <c r="I67" s="56"/>
    </row>
    <row r="68" spans="1:9" s="55" customFormat="1" x14ac:dyDescent="0.2">
      <c r="A68" s="56"/>
      <c r="B68" s="56"/>
      <c r="C68" s="56"/>
      <c r="D68" s="56"/>
      <c r="E68" s="56"/>
      <c r="F68" s="56"/>
      <c r="G68" s="56"/>
      <c r="H68" s="56"/>
      <c r="I68" s="56"/>
    </row>
    <row r="69" spans="1:9" s="55" customFormat="1" x14ac:dyDescent="0.2">
      <c r="A69" s="56"/>
      <c r="B69" s="56"/>
      <c r="C69" s="56"/>
      <c r="D69" s="56"/>
      <c r="E69" s="56"/>
      <c r="F69" s="56"/>
      <c r="G69" s="56"/>
      <c r="H69" s="56"/>
      <c r="I69" s="56"/>
    </row>
    <row r="70" spans="1:9" s="55" customFormat="1" x14ac:dyDescent="0.2">
      <c r="A70" s="56"/>
      <c r="B70" s="56"/>
      <c r="C70" s="56"/>
      <c r="D70" s="56"/>
      <c r="E70" s="56"/>
      <c r="F70" s="56"/>
      <c r="G70" s="56"/>
      <c r="H70" s="56"/>
      <c r="I70" s="56"/>
    </row>
    <row r="71" spans="1:9" s="55" customFormat="1" x14ac:dyDescent="0.2">
      <c r="A71" s="56"/>
      <c r="B71" s="56"/>
      <c r="C71" s="56"/>
      <c r="D71" s="56"/>
      <c r="E71" s="56"/>
      <c r="F71" s="56"/>
      <c r="G71" s="56"/>
      <c r="H71" s="56"/>
      <c r="I71" s="56"/>
    </row>
    <row r="72" spans="1:9" s="55" customFormat="1" x14ac:dyDescent="0.2">
      <c r="A72" s="56"/>
      <c r="B72" s="56"/>
      <c r="C72" s="56"/>
      <c r="D72" s="56"/>
      <c r="E72" s="56"/>
      <c r="F72" s="56"/>
      <c r="G72" s="56"/>
      <c r="H72" s="56"/>
      <c r="I72" s="56"/>
    </row>
    <row r="73" spans="1:9" s="55" customFormat="1" x14ac:dyDescent="0.2">
      <c r="A73" s="56"/>
      <c r="B73" s="56"/>
      <c r="C73" s="56"/>
      <c r="D73" s="56"/>
      <c r="E73" s="56"/>
      <c r="F73" s="56"/>
      <c r="G73" s="56"/>
      <c r="H73" s="56"/>
      <c r="I73" s="56"/>
    </row>
    <row r="74" spans="1:9" s="55" customFormat="1" x14ac:dyDescent="0.2">
      <c r="A74" s="56"/>
      <c r="B74" s="56"/>
      <c r="C74" s="56"/>
      <c r="D74" s="56"/>
      <c r="E74" s="56"/>
      <c r="F74" s="56"/>
      <c r="G74" s="56"/>
      <c r="H74" s="56"/>
      <c r="I74" s="56"/>
    </row>
    <row r="75" spans="1:9" s="55" customFormat="1" x14ac:dyDescent="0.2">
      <c r="A75" s="56"/>
      <c r="B75" s="56"/>
      <c r="C75" s="56"/>
      <c r="D75" s="56"/>
      <c r="E75" s="56"/>
      <c r="F75" s="56"/>
      <c r="G75" s="56"/>
      <c r="H75" s="56"/>
      <c r="I75" s="56"/>
    </row>
    <row r="76" spans="1:9" s="55" customFormat="1" x14ac:dyDescent="0.2">
      <c r="A76" s="56"/>
      <c r="B76" s="56"/>
      <c r="C76" s="56"/>
      <c r="D76" s="56"/>
      <c r="E76" s="56"/>
      <c r="F76" s="56"/>
      <c r="G76" s="56"/>
      <c r="H76" s="56"/>
      <c r="I76" s="56"/>
    </row>
    <row r="77" spans="1:9" s="55" customFormat="1" x14ac:dyDescent="0.2">
      <c r="A77" s="56"/>
      <c r="B77" s="56"/>
      <c r="C77" s="56"/>
      <c r="D77" s="56"/>
      <c r="E77" s="56"/>
      <c r="F77" s="56"/>
      <c r="G77" s="56"/>
      <c r="H77" s="56"/>
      <c r="I77" s="56"/>
    </row>
    <row r="78" spans="1:9" s="55" customFormat="1" x14ac:dyDescent="0.2">
      <c r="A78" s="56"/>
      <c r="B78" s="56"/>
      <c r="C78" s="56"/>
      <c r="D78" s="56"/>
      <c r="E78" s="56"/>
      <c r="F78" s="56"/>
      <c r="G78" s="56"/>
      <c r="H78" s="56"/>
      <c r="I78" s="56"/>
    </row>
    <row r="79" spans="1:9" s="55" customFormat="1" x14ac:dyDescent="0.2">
      <c r="A79" s="56"/>
      <c r="B79" s="56"/>
      <c r="C79" s="56"/>
      <c r="D79" s="56"/>
      <c r="E79" s="56"/>
      <c r="F79" s="56"/>
      <c r="G79" s="56"/>
      <c r="H79" s="56"/>
      <c r="I79" s="56"/>
    </row>
    <row r="80" spans="1:9" s="55" customFormat="1" x14ac:dyDescent="0.2">
      <c r="A80" s="56"/>
      <c r="B80" s="56"/>
      <c r="C80" s="56"/>
      <c r="D80" s="56"/>
      <c r="E80" s="56"/>
      <c r="F80" s="56"/>
      <c r="G80" s="56"/>
      <c r="H80" s="56"/>
      <c r="I80" s="56"/>
    </row>
    <row r="81" spans="1:9" s="55" customFormat="1" x14ac:dyDescent="0.2">
      <c r="A81" s="56"/>
      <c r="B81" s="56"/>
      <c r="C81" s="56"/>
      <c r="D81" s="56"/>
      <c r="E81" s="56"/>
      <c r="F81" s="56"/>
      <c r="G81" s="56"/>
      <c r="H81" s="56"/>
      <c r="I81" s="56"/>
    </row>
    <row r="82" spans="1:9" s="55" customFormat="1" x14ac:dyDescent="0.2">
      <c r="A82" s="56"/>
      <c r="B82" s="56"/>
      <c r="C82" s="56"/>
      <c r="D82" s="56"/>
      <c r="E82" s="56"/>
      <c r="F82" s="56"/>
      <c r="G82" s="56"/>
      <c r="H82" s="56"/>
      <c r="I82" s="56"/>
    </row>
    <row r="83" spans="1:9" s="55" customFormat="1" x14ac:dyDescent="0.2">
      <c r="A83" s="56"/>
      <c r="B83" s="56"/>
      <c r="C83" s="56"/>
      <c r="D83" s="56"/>
      <c r="E83" s="56"/>
      <c r="F83" s="56"/>
      <c r="G83" s="56"/>
      <c r="H83" s="56"/>
      <c r="I83" s="56"/>
    </row>
    <row r="84" spans="1:9" s="55" customFormat="1" x14ac:dyDescent="0.2">
      <c r="A84" s="56"/>
      <c r="B84" s="56"/>
      <c r="C84" s="56"/>
      <c r="D84" s="56"/>
      <c r="E84" s="56"/>
      <c r="F84" s="56"/>
      <c r="G84" s="56"/>
      <c r="H84" s="56"/>
      <c r="I84" s="56"/>
    </row>
    <row r="85" spans="1:9" s="55" customFormat="1" x14ac:dyDescent="0.2">
      <c r="A85" s="56"/>
      <c r="B85" s="56"/>
      <c r="C85" s="56"/>
      <c r="D85" s="56"/>
      <c r="E85" s="56"/>
      <c r="F85" s="56"/>
      <c r="G85" s="56"/>
      <c r="H85" s="56"/>
      <c r="I85" s="56"/>
    </row>
    <row r="86" spans="1:9" s="55" customFormat="1" x14ac:dyDescent="0.2">
      <c r="A86" s="56"/>
      <c r="B86" s="56"/>
      <c r="C86" s="56"/>
      <c r="D86" s="56"/>
      <c r="E86" s="56"/>
      <c r="F86" s="56"/>
      <c r="G86" s="56"/>
      <c r="H86" s="56"/>
      <c r="I86" s="56"/>
    </row>
    <row r="87" spans="1:9" s="55" customFormat="1" x14ac:dyDescent="0.2">
      <c r="A87" s="56"/>
      <c r="B87" s="56"/>
      <c r="C87" s="56"/>
      <c r="D87" s="56"/>
      <c r="E87" s="56"/>
      <c r="F87" s="56"/>
      <c r="G87" s="56"/>
      <c r="H87" s="56"/>
      <c r="I87" s="56"/>
    </row>
    <row r="88" spans="1:9" s="55" customFormat="1" x14ac:dyDescent="0.2">
      <c r="A88" s="56"/>
      <c r="B88" s="56"/>
      <c r="C88" s="56"/>
      <c r="D88" s="56"/>
      <c r="E88" s="56"/>
      <c r="F88" s="56"/>
      <c r="G88" s="56"/>
      <c r="H88" s="56"/>
      <c r="I88" s="56"/>
    </row>
    <row r="89" spans="1:9" s="55" customFormat="1" x14ac:dyDescent="0.2">
      <c r="A89" s="56"/>
      <c r="B89" s="56"/>
      <c r="C89" s="56"/>
      <c r="D89" s="56"/>
      <c r="E89" s="56"/>
      <c r="F89" s="56"/>
      <c r="G89" s="56"/>
      <c r="H89" s="56"/>
      <c r="I89" s="56"/>
    </row>
    <row r="90" spans="1:9" s="55" customFormat="1" x14ac:dyDescent="0.2">
      <c r="A90" s="56"/>
      <c r="B90" s="56"/>
      <c r="C90" s="56"/>
      <c r="D90" s="56"/>
      <c r="E90" s="56"/>
      <c r="F90" s="56"/>
      <c r="G90" s="56"/>
      <c r="H90" s="56"/>
      <c r="I90" s="56"/>
    </row>
    <row r="91" spans="1:9" s="55" customFormat="1" x14ac:dyDescent="0.2">
      <c r="A91" s="56"/>
      <c r="B91" s="56"/>
      <c r="C91" s="56"/>
      <c r="D91" s="56"/>
      <c r="E91" s="56"/>
      <c r="F91" s="56"/>
      <c r="G91" s="56"/>
      <c r="H91" s="56"/>
      <c r="I91" s="56"/>
    </row>
    <row r="92" spans="1:9" s="55" customFormat="1" x14ac:dyDescent="0.2">
      <c r="A92" s="56"/>
      <c r="B92" s="56"/>
      <c r="C92" s="56"/>
      <c r="D92" s="56"/>
      <c r="E92" s="56"/>
      <c r="F92" s="56"/>
      <c r="G92" s="56"/>
      <c r="H92" s="56"/>
      <c r="I92" s="56"/>
    </row>
    <row r="93" spans="1:9" s="55" customFormat="1" x14ac:dyDescent="0.2">
      <c r="A93" s="56"/>
      <c r="B93" s="56"/>
      <c r="C93" s="56"/>
      <c r="D93" s="56"/>
      <c r="E93" s="56"/>
      <c r="F93" s="56"/>
      <c r="G93" s="56"/>
      <c r="H93" s="56"/>
      <c r="I93" s="56"/>
    </row>
    <row r="94" spans="1:9" s="55" customFormat="1" x14ac:dyDescent="0.2">
      <c r="A94" s="56"/>
      <c r="B94" s="56"/>
      <c r="C94" s="56"/>
      <c r="D94" s="56"/>
      <c r="E94" s="56"/>
      <c r="F94" s="56"/>
      <c r="G94" s="56"/>
      <c r="H94" s="56"/>
      <c r="I94" s="56"/>
    </row>
    <row r="95" spans="1:9" s="55" customFormat="1" x14ac:dyDescent="0.2">
      <c r="A95" s="56"/>
      <c r="B95" s="56"/>
      <c r="C95" s="56"/>
      <c r="D95" s="56"/>
      <c r="E95" s="56"/>
      <c r="F95" s="56"/>
      <c r="G95" s="56"/>
      <c r="H95" s="56"/>
      <c r="I95" s="56"/>
    </row>
    <row r="96" spans="1:9" s="55" customFormat="1" x14ac:dyDescent="0.2">
      <c r="A96" s="56"/>
      <c r="B96" s="56"/>
      <c r="C96" s="56"/>
      <c r="D96" s="56"/>
      <c r="E96" s="56"/>
      <c r="F96" s="56"/>
      <c r="G96" s="56"/>
      <c r="H96" s="56"/>
      <c r="I96" s="56"/>
    </row>
    <row r="97" spans="1:9" s="55" customFormat="1" x14ac:dyDescent="0.2">
      <c r="A97" s="56"/>
      <c r="B97" s="56"/>
      <c r="C97" s="56"/>
      <c r="D97" s="56"/>
      <c r="E97" s="56"/>
      <c r="F97" s="56"/>
      <c r="G97" s="56"/>
      <c r="H97" s="56"/>
      <c r="I97" s="56"/>
    </row>
    <row r="98" spans="1:9" s="55" customFormat="1" x14ac:dyDescent="0.2">
      <c r="A98" s="56"/>
      <c r="B98" s="56"/>
      <c r="C98" s="56"/>
      <c r="D98" s="56"/>
      <c r="E98" s="56"/>
      <c r="F98" s="56"/>
      <c r="G98" s="56"/>
      <c r="H98" s="56"/>
      <c r="I98" s="56"/>
    </row>
    <row r="99" spans="1:9" s="55" customFormat="1" x14ac:dyDescent="0.2">
      <c r="A99" s="56"/>
      <c r="B99" s="56"/>
      <c r="C99" s="56"/>
      <c r="D99" s="56"/>
      <c r="E99" s="56"/>
      <c r="F99" s="56"/>
      <c r="G99" s="56"/>
      <c r="H99" s="56"/>
      <c r="I99" s="56"/>
    </row>
    <row r="100" spans="1:9" s="55" customFormat="1" x14ac:dyDescent="0.2">
      <c r="A100" s="56"/>
      <c r="B100" s="56"/>
      <c r="C100" s="56"/>
      <c r="D100" s="56"/>
      <c r="E100" s="56"/>
      <c r="F100" s="56"/>
      <c r="G100" s="56"/>
      <c r="H100" s="56"/>
      <c r="I100" s="56"/>
    </row>
    <row r="101" spans="1:9" s="55" customFormat="1" x14ac:dyDescent="0.2">
      <c r="A101" s="56"/>
      <c r="B101" s="56"/>
      <c r="C101" s="56"/>
      <c r="D101" s="56"/>
      <c r="E101" s="56"/>
      <c r="F101" s="56"/>
      <c r="G101" s="56"/>
      <c r="H101" s="56"/>
      <c r="I101" s="56"/>
    </row>
    <row r="102" spans="1:9" s="55" customFormat="1" x14ac:dyDescent="0.2">
      <c r="A102" s="56"/>
      <c r="B102" s="56"/>
      <c r="C102" s="56"/>
      <c r="D102" s="56"/>
      <c r="E102" s="56"/>
      <c r="F102" s="56"/>
      <c r="G102" s="56"/>
      <c r="H102" s="56"/>
      <c r="I102" s="56"/>
    </row>
    <row r="103" spans="1:9" s="55" customFormat="1" x14ac:dyDescent="0.2">
      <c r="A103" s="56"/>
      <c r="B103" s="56"/>
      <c r="C103" s="56"/>
      <c r="D103" s="56"/>
      <c r="E103" s="56"/>
      <c r="F103" s="56"/>
      <c r="G103" s="56"/>
      <c r="H103" s="56"/>
      <c r="I103" s="56"/>
    </row>
    <row r="104" spans="1:9" s="55" customFormat="1" x14ac:dyDescent="0.2">
      <c r="A104" s="56"/>
      <c r="B104" s="56"/>
      <c r="C104" s="56"/>
      <c r="D104" s="56"/>
      <c r="E104" s="56"/>
      <c r="F104" s="56"/>
      <c r="G104" s="56"/>
      <c r="H104" s="56"/>
      <c r="I104" s="56"/>
    </row>
    <row r="105" spans="1:9" s="55" customFormat="1" x14ac:dyDescent="0.2">
      <c r="A105" s="56"/>
      <c r="B105" s="56"/>
      <c r="C105" s="56"/>
      <c r="D105" s="56"/>
      <c r="E105" s="56"/>
      <c r="F105" s="56"/>
      <c r="G105" s="56"/>
      <c r="H105" s="56"/>
      <c r="I105" s="56"/>
    </row>
    <row r="106" spans="1:9" s="55" customFormat="1" x14ac:dyDescent="0.2">
      <c r="A106" s="56"/>
      <c r="B106" s="56"/>
      <c r="C106" s="56"/>
      <c r="D106" s="56"/>
      <c r="E106" s="56"/>
      <c r="F106" s="56"/>
      <c r="G106" s="56"/>
      <c r="H106" s="56"/>
      <c r="I106" s="56"/>
    </row>
    <row r="107" spans="1:9" s="55" customFormat="1" x14ac:dyDescent="0.2">
      <c r="A107" s="56"/>
      <c r="B107" s="56"/>
      <c r="C107" s="56"/>
      <c r="D107" s="56"/>
      <c r="E107" s="56"/>
      <c r="F107" s="56"/>
      <c r="G107" s="56"/>
      <c r="H107" s="56"/>
      <c r="I107" s="56"/>
    </row>
    <row r="108" spans="1:9" s="55" customFormat="1" x14ac:dyDescent="0.2">
      <c r="A108" s="56"/>
      <c r="B108" s="56"/>
      <c r="C108" s="56"/>
      <c r="D108" s="56"/>
      <c r="E108" s="56"/>
      <c r="F108" s="56"/>
      <c r="G108" s="56"/>
      <c r="H108" s="56"/>
      <c r="I108" s="56"/>
    </row>
    <row r="109" spans="1:9" s="55" customFormat="1" x14ac:dyDescent="0.2">
      <c r="A109" s="56"/>
      <c r="B109" s="56"/>
      <c r="C109" s="56"/>
      <c r="D109" s="56"/>
      <c r="E109" s="56"/>
      <c r="F109" s="56"/>
      <c r="G109" s="56"/>
      <c r="H109" s="56"/>
      <c r="I109" s="56"/>
    </row>
    <row r="110" spans="1:9" s="55" customFormat="1" x14ac:dyDescent="0.2">
      <c r="A110" s="56"/>
      <c r="B110" s="56"/>
      <c r="C110" s="56"/>
      <c r="D110" s="56"/>
      <c r="E110" s="56"/>
      <c r="F110" s="56"/>
      <c r="G110" s="56"/>
      <c r="H110" s="56"/>
      <c r="I110" s="56"/>
    </row>
    <row r="111" spans="1:9" s="55" customFormat="1" x14ac:dyDescent="0.2">
      <c r="A111" s="56"/>
      <c r="B111" s="56"/>
      <c r="C111" s="56"/>
      <c r="D111" s="56"/>
      <c r="E111" s="56"/>
      <c r="F111" s="56"/>
      <c r="G111" s="56"/>
      <c r="H111" s="56"/>
      <c r="I111" s="56"/>
    </row>
    <row r="112" spans="1:9" s="55" customFormat="1" x14ac:dyDescent="0.2">
      <c r="A112" s="56"/>
      <c r="B112" s="56"/>
      <c r="C112" s="56"/>
      <c r="D112" s="56"/>
      <c r="E112" s="56"/>
      <c r="F112" s="56"/>
      <c r="G112" s="56"/>
      <c r="H112" s="56"/>
      <c r="I112" s="56"/>
    </row>
    <row r="113" spans="1:9" s="55" customFormat="1" x14ac:dyDescent="0.2">
      <c r="A113" s="56"/>
      <c r="B113" s="56"/>
      <c r="C113" s="56"/>
      <c r="D113" s="56"/>
      <c r="E113" s="56"/>
      <c r="F113" s="56"/>
      <c r="G113" s="56"/>
      <c r="H113" s="56"/>
      <c r="I113" s="56"/>
    </row>
    <row r="114" spans="1:9" s="55" customFormat="1" x14ac:dyDescent="0.2">
      <c r="A114" s="56"/>
      <c r="B114" s="56"/>
      <c r="C114" s="56"/>
      <c r="D114" s="56"/>
      <c r="E114" s="56"/>
      <c r="F114" s="56"/>
      <c r="G114" s="56"/>
      <c r="H114" s="56"/>
      <c r="I114" s="56"/>
    </row>
    <row r="115" spans="1:9" s="55" customFormat="1" x14ac:dyDescent="0.2">
      <c r="A115" s="56"/>
      <c r="B115" s="56"/>
      <c r="C115" s="56"/>
      <c r="D115" s="56"/>
      <c r="E115" s="56"/>
      <c r="F115" s="56"/>
      <c r="G115" s="56"/>
      <c r="H115" s="56"/>
      <c r="I115" s="56"/>
    </row>
    <row r="116" spans="1:9" s="55" customFormat="1" x14ac:dyDescent="0.2">
      <c r="A116" s="56"/>
      <c r="B116" s="56"/>
      <c r="C116" s="56"/>
      <c r="D116" s="56"/>
      <c r="E116" s="56"/>
      <c r="F116" s="56"/>
      <c r="G116" s="56"/>
      <c r="H116" s="56"/>
      <c r="I116" s="56"/>
    </row>
    <row r="117" spans="1:9" s="55" customFormat="1" x14ac:dyDescent="0.2">
      <c r="A117" s="56"/>
      <c r="B117" s="56"/>
      <c r="C117" s="56"/>
      <c r="D117" s="56"/>
      <c r="E117" s="56"/>
      <c r="F117" s="56"/>
      <c r="G117" s="56"/>
      <c r="H117" s="56"/>
      <c r="I117" s="56"/>
    </row>
    <row r="118" spans="1:9" s="55" customFormat="1" x14ac:dyDescent="0.2">
      <c r="A118" s="56"/>
      <c r="B118" s="56"/>
      <c r="C118" s="56"/>
      <c r="D118" s="56"/>
      <c r="E118" s="56"/>
      <c r="F118" s="56"/>
      <c r="G118" s="56"/>
      <c r="H118" s="56"/>
      <c r="I118" s="56"/>
    </row>
    <row r="119" spans="1:9" s="55" customFormat="1" x14ac:dyDescent="0.2">
      <c r="A119" s="56"/>
      <c r="B119" s="56"/>
      <c r="C119" s="56"/>
      <c r="D119" s="56"/>
      <c r="E119" s="56"/>
      <c r="F119" s="56"/>
      <c r="G119" s="56"/>
      <c r="H119" s="56"/>
      <c r="I119" s="56"/>
    </row>
    <row r="120" spans="1:9" s="55" customFormat="1" x14ac:dyDescent="0.2">
      <c r="A120" s="56"/>
      <c r="B120" s="56"/>
      <c r="C120" s="56"/>
      <c r="D120" s="56"/>
      <c r="E120" s="56"/>
      <c r="F120" s="56"/>
      <c r="G120" s="56"/>
      <c r="H120" s="56"/>
      <c r="I120" s="56"/>
    </row>
    <row r="121" spans="1:9" s="55" customFormat="1" x14ac:dyDescent="0.2">
      <c r="A121" s="56"/>
      <c r="B121" s="56"/>
      <c r="C121" s="56"/>
      <c r="D121" s="56"/>
      <c r="E121" s="56"/>
      <c r="F121" s="56"/>
      <c r="G121" s="56"/>
      <c r="H121" s="56"/>
      <c r="I121" s="56"/>
    </row>
    <row r="122" spans="1:9" s="55" customFormat="1" x14ac:dyDescent="0.2">
      <c r="A122" s="56"/>
      <c r="B122" s="56"/>
      <c r="C122" s="56"/>
      <c r="D122" s="56"/>
      <c r="E122" s="56"/>
      <c r="F122" s="56"/>
      <c r="G122" s="56"/>
      <c r="H122" s="56"/>
      <c r="I122" s="56"/>
    </row>
    <row r="123" spans="1:9" s="55" customFormat="1" x14ac:dyDescent="0.2">
      <c r="A123" s="56"/>
      <c r="B123" s="56"/>
      <c r="C123" s="56"/>
      <c r="D123" s="56"/>
      <c r="E123" s="56"/>
      <c r="F123" s="56"/>
      <c r="G123" s="56"/>
      <c r="H123" s="56"/>
      <c r="I123" s="56"/>
    </row>
    <row r="124" spans="1:9" s="55" customFormat="1" x14ac:dyDescent="0.2">
      <c r="A124" s="56"/>
      <c r="B124" s="56"/>
      <c r="C124" s="56"/>
      <c r="D124" s="56"/>
      <c r="E124" s="56"/>
      <c r="F124" s="56"/>
      <c r="G124" s="56"/>
      <c r="H124" s="56"/>
      <c r="I124" s="56"/>
    </row>
    <row r="125" spans="1:9" s="55" customFormat="1" x14ac:dyDescent="0.2">
      <c r="A125" s="56"/>
      <c r="B125" s="56"/>
      <c r="C125" s="56"/>
      <c r="D125" s="56"/>
      <c r="E125" s="56"/>
      <c r="F125" s="56"/>
      <c r="G125" s="56"/>
      <c r="H125" s="56"/>
      <c r="I125" s="56"/>
    </row>
    <row r="126" spans="1:9" s="55" customFormat="1" x14ac:dyDescent="0.2">
      <c r="A126" s="56"/>
      <c r="B126" s="56"/>
      <c r="C126" s="56"/>
      <c r="D126" s="56"/>
      <c r="E126" s="56"/>
      <c r="F126" s="56"/>
      <c r="G126" s="56"/>
      <c r="H126" s="56"/>
      <c r="I126" s="56"/>
    </row>
    <row r="127" spans="1:9" s="55" customFormat="1" x14ac:dyDescent="0.2">
      <c r="A127" s="56"/>
      <c r="B127" s="56"/>
      <c r="C127" s="56"/>
      <c r="D127" s="56"/>
      <c r="E127" s="56"/>
      <c r="F127" s="56"/>
      <c r="G127" s="56"/>
      <c r="H127" s="56"/>
      <c r="I127" s="56"/>
    </row>
    <row r="128" spans="1:9" s="55" customFormat="1" x14ac:dyDescent="0.2">
      <c r="A128" s="56"/>
      <c r="B128" s="56"/>
      <c r="C128" s="56"/>
      <c r="D128" s="56"/>
      <c r="E128" s="56"/>
      <c r="F128" s="56"/>
      <c r="G128" s="56"/>
      <c r="H128" s="56"/>
      <c r="I128" s="56"/>
    </row>
    <row r="129" spans="1:9" s="55" customFormat="1" x14ac:dyDescent="0.2">
      <c r="A129" s="56"/>
      <c r="B129" s="56"/>
      <c r="C129" s="56"/>
      <c r="D129" s="56"/>
      <c r="E129" s="56"/>
      <c r="F129" s="56"/>
      <c r="G129" s="56"/>
      <c r="H129" s="56"/>
      <c r="I129" s="56"/>
    </row>
    <row r="130" spans="1:9" s="55" customFormat="1" x14ac:dyDescent="0.2">
      <c r="A130" s="56"/>
      <c r="B130" s="56"/>
      <c r="C130" s="56"/>
      <c r="D130" s="56"/>
      <c r="E130" s="56"/>
      <c r="F130" s="56"/>
      <c r="G130" s="56"/>
      <c r="H130" s="56"/>
      <c r="I130" s="56"/>
    </row>
    <row r="131" spans="1:9" s="55" customFormat="1" x14ac:dyDescent="0.2">
      <c r="A131" s="56"/>
      <c r="B131" s="56"/>
      <c r="C131" s="56"/>
      <c r="D131" s="56"/>
      <c r="E131" s="56"/>
      <c r="F131" s="56"/>
      <c r="G131" s="56"/>
      <c r="H131" s="56"/>
      <c r="I131" s="56"/>
    </row>
    <row r="132" spans="1:9" s="55" customFormat="1" x14ac:dyDescent="0.2">
      <c r="A132" s="56"/>
      <c r="B132" s="56"/>
      <c r="C132" s="56"/>
      <c r="D132" s="56"/>
      <c r="E132" s="56"/>
      <c r="F132" s="56"/>
      <c r="G132" s="56"/>
      <c r="H132" s="56"/>
      <c r="I132" s="56"/>
    </row>
    <row r="133" spans="1:9" s="55" customFormat="1" x14ac:dyDescent="0.2">
      <c r="A133" s="56"/>
      <c r="B133" s="56"/>
      <c r="C133" s="56"/>
      <c r="D133" s="56"/>
      <c r="E133" s="56"/>
      <c r="F133" s="56"/>
      <c r="G133" s="56"/>
      <c r="H133" s="56"/>
      <c r="I133" s="56"/>
    </row>
    <row r="134" spans="1:9" s="55" customFormat="1" x14ac:dyDescent="0.2">
      <c r="A134" s="56"/>
      <c r="B134" s="56"/>
      <c r="C134" s="56"/>
      <c r="D134" s="56"/>
      <c r="E134" s="56"/>
      <c r="F134" s="56"/>
      <c r="G134" s="56"/>
      <c r="H134" s="56"/>
      <c r="I134" s="56"/>
    </row>
    <row r="135" spans="1:9" s="55" customFormat="1" x14ac:dyDescent="0.2">
      <c r="A135" s="56"/>
      <c r="B135" s="56"/>
      <c r="C135" s="56"/>
      <c r="D135" s="56"/>
      <c r="E135" s="56"/>
      <c r="F135" s="56"/>
      <c r="G135" s="56"/>
      <c r="H135" s="56"/>
      <c r="I135" s="56"/>
    </row>
    <row r="136" spans="1:9" s="55" customFormat="1" x14ac:dyDescent="0.2">
      <c r="A136" s="56"/>
      <c r="B136" s="56"/>
      <c r="C136" s="56"/>
      <c r="D136" s="56"/>
      <c r="E136" s="56"/>
      <c r="F136" s="56"/>
      <c r="G136" s="56"/>
      <c r="H136" s="56"/>
      <c r="I136" s="56"/>
    </row>
    <row r="137" spans="1:9" s="55" customFormat="1" x14ac:dyDescent="0.2">
      <c r="A137" s="56"/>
      <c r="B137" s="56"/>
      <c r="C137" s="56"/>
      <c r="D137" s="56"/>
      <c r="E137" s="56"/>
      <c r="F137" s="56"/>
      <c r="G137" s="56"/>
      <c r="H137" s="56"/>
      <c r="I137" s="56"/>
    </row>
    <row r="138" spans="1:9" s="55" customFormat="1" x14ac:dyDescent="0.2">
      <c r="A138" s="56"/>
      <c r="B138" s="56"/>
      <c r="C138" s="56"/>
      <c r="D138" s="56"/>
      <c r="E138" s="56"/>
      <c r="F138" s="56"/>
      <c r="G138" s="56"/>
      <c r="H138" s="56"/>
      <c r="I138" s="56"/>
    </row>
    <row r="139" spans="1:9" s="55" customFormat="1" x14ac:dyDescent="0.2">
      <c r="A139" s="56"/>
      <c r="B139" s="56"/>
      <c r="C139" s="56"/>
      <c r="D139" s="56"/>
      <c r="E139" s="56"/>
      <c r="F139" s="56"/>
      <c r="G139" s="56"/>
      <c r="H139" s="56"/>
      <c r="I139" s="56"/>
    </row>
    <row r="140" spans="1:9" s="55" customFormat="1" x14ac:dyDescent="0.2">
      <c r="A140" s="56"/>
      <c r="B140" s="56"/>
      <c r="C140" s="56"/>
      <c r="D140" s="56"/>
      <c r="E140" s="56"/>
      <c r="F140" s="56"/>
      <c r="G140" s="56"/>
      <c r="H140" s="56"/>
      <c r="I140" s="56"/>
    </row>
    <row r="141" spans="1:9" s="55" customFormat="1" x14ac:dyDescent="0.2">
      <c r="A141" s="56"/>
      <c r="B141" s="56"/>
      <c r="C141" s="56"/>
      <c r="D141" s="56"/>
      <c r="E141" s="56"/>
      <c r="F141" s="56"/>
      <c r="G141" s="56"/>
      <c r="H141" s="56"/>
      <c r="I141" s="56"/>
    </row>
    <row r="142" spans="1:9" s="55" customFormat="1" x14ac:dyDescent="0.2">
      <c r="A142" s="56"/>
      <c r="B142" s="56"/>
      <c r="C142" s="56"/>
      <c r="D142" s="56"/>
      <c r="E142" s="56"/>
      <c r="F142" s="56"/>
      <c r="G142" s="56"/>
      <c r="H142" s="56"/>
      <c r="I142" s="56"/>
    </row>
    <row r="143" spans="1:9" s="55" customFormat="1" x14ac:dyDescent="0.2">
      <c r="A143" s="56"/>
      <c r="B143" s="56"/>
      <c r="C143" s="56"/>
      <c r="D143" s="56"/>
      <c r="E143" s="56"/>
      <c r="F143" s="56"/>
      <c r="G143" s="56"/>
      <c r="H143" s="56"/>
      <c r="I143" s="56"/>
    </row>
    <row r="144" spans="1:9" s="55" customFormat="1" x14ac:dyDescent="0.2">
      <c r="A144" s="56"/>
      <c r="B144" s="56"/>
      <c r="C144" s="56"/>
      <c r="D144" s="56"/>
      <c r="E144" s="56"/>
      <c r="F144" s="56"/>
      <c r="G144" s="56"/>
      <c r="H144" s="56"/>
      <c r="I144" s="56"/>
    </row>
    <row r="145" spans="1:9" s="55" customFormat="1" x14ac:dyDescent="0.2">
      <c r="A145" s="56"/>
      <c r="B145" s="56"/>
      <c r="C145" s="56"/>
      <c r="D145" s="56"/>
      <c r="E145" s="56"/>
      <c r="F145" s="56"/>
      <c r="G145" s="56"/>
      <c r="H145" s="56"/>
      <c r="I145" s="56"/>
    </row>
    <row r="146" spans="1:9" s="55" customFormat="1" x14ac:dyDescent="0.2">
      <c r="A146" s="56"/>
      <c r="B146" s="56"/>
      <c r="C146" s="56"/>
      <c r="D146" s="56"/>
      <c r="E146" s="56"/>
      <c r="F146" s="56"/>
      <c r="G146" s="56"/>
      <c r="H146" s="56"/>
      <c r="I146" s="56"/>
    </row>
    <row r="147" spans="1:9" s="55" customFormat="1" x14ac:dyDescent="0.2">
      <c r="A147" s="56"/>
      <c r="B147" s="56"/>
      <c r="C147" s="56"/>
      <c r="D147" s="56"/>
      <c r="E147" s="56"/>
      <c r="F147" s="56"/>
      <c r="G147" s="56"/>
      <c r="H147" s="56"/>
      <c r="I147" s="56"/>
    </row>
    <row r="148" spans="1:9" s="55" customFormat="1" x14ac:dyDescent="0.2">
      <c r="A148" s="56"/>
      <c r="B148" s="56"/>
      <c r="C148" s="56"/>
      <c r="D148" s="56"/>
      <c r="E148" s="56"/>
      <c r="F148" s="56"/>
      <c r="G148" s="56"/>
      <c r="H148" s="56"/>
      <c r="I148" s="56"/>
    </row>
    <row r="149" spans="1:9" s="55" customFormat="1" x14ac:dyDescent="0.2">
      <c r="A149" s="56"/>
      <c r="B149" s="56"/>
      <c r="C149" s="56"/>
      <c r="D149" s="56"/>
      <c r="E149" s="56"/>
      <c r="F149" s="56"/>
      <c r="G149" s="56"/>
      <c r="H149" s="56"/>
      <c r="I149" s="56"/>
    </row>
    <row r="150" spans="1:9" s="55" customFormat="1" x14ac:dyDescent="0.2">
      <c r="A150" s="56"/>
      <c r="B150" s="56"/>
      <c r="C150" s="56"/>
      <c r="D150" s="56"/>
      <c r="E150" s="56"/>
      <c r="F150" s="56"/>
      <c r="G150" s="56"/>
      <c r="H150" s="56"/>
      <c r="I150" s="56"/>
    </row>
    <row r="151" spans="1:9" s="55" customFormat="1" x14ac:dyDescent="0.2">
      <c r="A151" s="56"/>
      <c r="B151" s="56"/>
      <c r="C151" s="56"/>
      <c r="D151" s="56"/>
      <c r="E151" s="56"/>
      <c r="F151" s="56"/>
      <c r="G151" s="56"/>
      <c r="H151" s="56"/>
      <c r="I151" s="56"/>
    </row>
    <row r="152" spans="1:9" s="55" customFormat="1" x14ac:dyDescent="0.2">
      <c r="A152" s="56"/>
      <c r="B152" s="56"/>
      <c r="C152" s="56"/>
      <c r="D152" s="56"/>
      <c r="E152" s="56"/>
      <c r="F152" s="56"/>
      <c r="G152" s="56"/>
      <c r="H152" s="56"/>
      <c r="I152" s="56"/>
    </row>
    <row r="153" spans="1:9" s="55" customFormat="1" x14ac:dyDescent="0.2">
      <c r="A153" s="56"/>
      <c r="B153" s="56"/>
      <c r="C153" s="56"/>
      <c r="D153" s="56"/>
      <c r="E153" s="56"/>
      <c r="F153" s="56"/>
      <c r="G153" s="56"/>
      <c r="H153" s="56"/>
      <c r="I153" s="56"/>
    </row>
    <row r="154" spans="1:9" s="55" customFormat="1" x14ac:dyDescent="0.2">
      <c r="A154" s="56"/>
      <c r="B154" s="56"/>
      <c r="C154" s="56"/>
      <c r="D154" s="56"/>
      <c r="E154" s="56"/>
      <c r="F154" s="56"/>
      <c r="G154" s="56"/>
      <c r="H154" s="56"/>
      <c r="I154" s="56"/>
    </row>
    <row r="155" spans="1:9" s="55" customFormat="1" x14ac:dyDescent="0.2">
      <c r="A155" s="56"/>
      <c r="B155" s="56"/>
      <c r="C155" s="56"/>
      <c r="D155" s="56"/>
      <c r="E155" s="56"/>
      <c r="F155" s="56"/>
      <c r="G155" s="56"/>
      <c r="H155" s="56"/>
      <c r="I155" s="56"/>
    </row>
    <row r="156" spans="1:9" s="55" customFormat="1" x14ac:dyDescent="0.2">
      <c r="A156" s="56"/>
      <c r="B156" s="56"/>
      <c r="C156" s="56"/>
      <c r="D156" s="56"/>
      <c r="E156" s="56"/>
      <c r="F156" s="56"/>
      <c r="G156" s="56"/>
      <c r="H156" s="56"/>
      <c r="I156" s="56"/>
    </row>
    <row r="157" spans="1:9" s="55" customFormat="1" x14ac:dyDescent="0.2">
      <c r="A157" s="56"/>
      <c r="B157" s="56"/>
      <c r="C157" s="56"/>
      <c r="D157" s="56"/>
      <c r="E157" s="56"/>
      <c r="F157" s="56"/>
      <c r="G157" s="56"/>
      <c r="H157" s="56"/>
      <c r="I157" s="56"/>
    </row>
    <row r="158" spans="1:9" s="55" customFormat="1" x14ac:dyDescent="0.2">
      <c r="A158" s="56"/>
      <c r="B158" s="56"/>
      <c r="C158" s="56"/>
      <c r="D158" s="56"/>
      <c r="E158" s="56"/>
      <c r="F158" s="56"/>
      <c r="G158" s="56"/>
      <c r="H158" s="56"/>
      <c r="I158" s="56"/>
    </row>
    <row r="159" spans="1:9" s="55" customFormat="1" x14ac:dyDescent="0.2">
      <c r="A159" s="56"/>
      <c r="B159" s="56"/>
      <c r="C159" s="56"/>
      <c r="D159" s="56"/>
      <c r="E159" s="56"/>
      <c r="F159" s="56"/>
      <c r="G159" s="56"/>
      <c r="H159" s="56"/>
      <c r="I159" s="56"/>
    </row>
    <row r="160" spans="1:9" s="55" customFormat="1" x14ac:dyDescent="0.2">
      <c r="A160" s="56"/>
      <c r="B160" s="56"/>
      <c r="C160" s="56"/>
      <c r="D160" s="56"/>
      <c r="E160" s="56"/>
      <c r="F160" s="56"/>
      <c r="G160" s="56"/>
      <c r="H160" s="56"/>
      <c r="I160" s="56"/>
    </row>
    <row r="161" spans="1:9" s="55" customFormat="1" x14ac:dyDescent="0.2">
      <c r="A161" s="56"/>
      <c r="B161" s="56"/>
      <c r="C161" s="56"/>
      <c r="D161" s="56"/>
      <c r="E161" s="56"/>
      <c r="F161" s="56"/>
      <c r="G161" s="56"/>
      <c r="H161" s="56"/>
      <c r="I161" s="56"/>
    </row>
    <row r="162" spans="1:9" s="55" customFormat="1" x14ac:dyDescent="0.2">
      <c r="A162" s="56"/>
      <c r="B162" s="56"/>
      <c r="C162" s="56"/>
      <c r="D162" s="56"/>
      <c r="E162" s="56"/>
      <c r="F162" s="56"/>
      <c r="G162" s="56"/>
      <c r="H162" s="56"/>
      <c r="I162" s="56"/>
    </row>
    <row r="163" spans="1:9" s="55" customFormat="1" x14ac:dyDescent="0.2">
      <c r="A163" s="56"/>
      <c r="B163" s="56"/>
      <c r="C163" s="56"/>
      <c r="D163" s="56"/>
      <c r="E163" s="56"/>
      <c r="F163" s="56"/>
      <c r="G163" s="56"/>
      <c r="H163" s="56"/>
      <c r="I163" s="56"/>
    </row>
    <row r="164" spans="1:9" s="55" customFormat="1" x14ac:dyDescent="0.2">
      <c r="A164" s="56"/>
      <c r="B164" s="56"/>
      <c r="C164" s="56"/>
      <c r="D164" s="56"/>
      <c r="E164" s="56"/>
      <c r="F164" s="56"/>
      <c r="G164" s="56"/>
      <c r="H164" s="56"/>
      <c r="I164" s="56"/>
    </row>
    <row r="165" spans="1:9" s="55" customFormat="1" x14ac:dyDescent="0.2">
      <c r="A165" s="56"/>
      <c r="B165" s="56"/>
      <c r="C165" s="56"/>
      <c r="D165" s="56"/>
      <c r="E165" s="56"/>
      <c r="F165" s="56"/>
      <c r="G165" s="56"/>
      <c r="H165" s="56"/>
      <c r="I165" s="56"/>
    </row>
    <row r="166" spans="1:9" s="55" customFormat="1" x14ac:dyDescent="0.2">
      <c r="A166" s="56"/>
      <c r="B166" s="56"/>
      <c r="C166" s="56"/>
      <c r="D166" s="56"/>
      <c r="E166" s="56"/>
      <c r="F166" s="56"/>
      <c r="G166" s="56"/>
      <c r="H166" s="56"/>
      <c r="I166" s="56"/>
    </row>
    <row r="167" spans="1:9" s="55" customFormat="1" x14ac:dyDescent="0.2">
      <c r="A167" s="56"/>
      <c r="B167" s="56"/>
      <c r="C167" s="56"/>
      <c r="D167" s="56"/>
      <c r="E167" s="56"/>
      <c r="F167" s="56"/>
      <c r="G167" s="56"/>
      <c r="H167" s="56"/>
      <c r="I167" s="56"/>
    </row>
    <row r="168" spans="1:9" s="55" customFormat="1" x14ac:dyDescent="0.2">
      <c r="A168" s="56"/>
      <c r="B168" s="56"/>
      <c r="C168" s="56"/>
      <c r="D168" s="56"/>
      <c r="E168" s="56"/>
      <c r="F168" s="56"/>
      <c r="G168" s="56"/>
      <c r="H168" s="56"/>
      <c r="I168" s="56"/>
    </row>
    <row r="169" spans="1:9" s="55" customFormat="1" x14ac:dyDescent="0.2">
      <c r="A169" s="56"/>
      <c r="B169" s="56"/>
      <c r="C169" s="56"/>
      <c r="D169" s="56"/>
      <c r="E169" s="56"/>
      <c r="F169" s="56"/>
      <c r="G169" s="56"/>
      <c r="H169" s="56"/>
      <c r="I169" s="56"/>
    </row>
    <row r="170" spans="1:9" s="55" customFormat="1" x14ac:dyDescent="0.2">
      <c r="A170" s="56"/>
      <c r="B170" s="56"/>
      <c r="C170" s="56"/>
      <c r="D170" s="56"/>
      <c r="E170" s="56"/>
      <c r="F170" s="56"/>
      <c r="G170" s="56"/>
      <c r="H170" s="56"/>
      <c r="I170" s="56"/>
    </row>
    <row r="171" spans="1:9" s="55" customFormat="1" x14ac:dyDescent="0.2">
      <c r="A171" s="56"/>
      <c r="B171" s="56"/>
      <c r="C171" s="56"/>
      <c r="D171" s="56"/>
      <c r="E171" s="56"/>
      <c r="F171" s="56"/>
      <c r="G171" s="56"/>
      <c r="H171" s="56"/>
      <c r="I171" s="56"/>
    </row>
    <row r="172" spans="1:9" s="55" customFormat="1" x14ac:dyDescent="0.2">
      <c r="A172" s="56"/>
      <c r="B172" s="56"/>
      <c r="C172" s="56"/>
      <c r="D172" s="56"/>
      <c r="E172" s="56"/>
      <c r="F172" s="56"/>
      <c r="G172" s="56"/>
      <c r="H172" s="56"/>
      <c r="I172" s="56"/>
    </row>
    <row r="173" spans="1:9" s="55" customFormat="1" x14ac:dyDescent="0.2">
      <c r="A173" s="56"/>
      <c r="B173" s="56"/>
      <c r="C173" s="56"/>
      <c r="D173" s="56"/>
      <c r="E173" s="56"/>
      <c r="F173" s="56"/>
      <c r="G173" s="56"/>
      <c r="H173" s="56"/>
      <c r="I173" s="56"/>
    </row>
    <row r="174" spans="1:9" s="55" customFormat="1" x14ac:dyDescent="0.2">
      <c r="A174" s="56"/>
      <c r="B174" s="56"/>
      <c r="C174" s="56"/>
      <c r="D174" s="56"/>
      <c r="E174" s="56"/>
      <c r="F174" s="56"/>
      <c r="G174" s="56"/>
      <c r="H174" s="56"/>
      <c r="I174" s="56"/>
    </row>
    <row r="175" spans="1:9" s="55" customFormat="1" x14ac:dyDescent="0.2">
      <c r="A175" s="56"/>
      <c r="B175" s="56"/>
      <c r="C175" s="56"/>
      <c r="D175" s="56"/>
      <c r="E175" s="56"/>
      <c r="F175" s="56"/>
      <c r="G175" s="56"/>
      <c r="H175" s="56"/>
      <c r="I175" s="56"/>
    </row>
    <row r="176" spans="1:9" s="55" customFormat="1" x14ac:dyDescent="0.2">
      <c r="A176" s="56"/>
      <c r="B176" s="56"/>
      <c r="C176" s="56"/>
      <c r="D176" s="56"/>
      <c r="E176" s="56"/>
      <c r="F176" s="56"/>
      <c r="G176" s="56"/>
      <c r="H176" s="56"/>
      <c r="I176" s="56"/>
    </row>
    <row r="177" spans="1:9" s="55" customFormat="1" x14ac:dyDescent="0.2">
      <c r="A177" s="56"/>
      <c r="B177" s="56"/>
      <c r="C177" s="56"/>
      <c r="D177" s="56"/>
      <c r="E177" s="56"/>
      <c r="F177" s="56"/>
      <c r="G177" s="56"/>
      <c r="H177" s="56"/>
      <c r="I177" s="56"/>
    </row>
    <row r="178" spans="1:9" s="55" customFormat="1" x14ac:dyDescent="0.2">
      <c r="A178" s="56"/>
      <c r="B178" s="56"/>
      <c r="C178" s="56"/>
      <c r="D178" s="56"/>
      <c r="E178" s="56"/>
      <c r="F178" s="56"/>
      <c r="G178" s="56"/>
      <c r="H178" s="56"/>
      <c r="I178" s="56"/>
    </row>
    <row r="179" spans="1:9" s="55" customFormat="1" x14ac:dyDescent="0.2">
      <c r="A179" s="56"/>
      <c r="B179" s="56"/>
      <c r="C179" s="56"/>
      <c r="D179" s="56"/>
      <c r="E179" s="56"/>
      <c r="F179" s="56"/>
      <c r="G179" s="56"/>
      <c r="H179" s="56"/>
      <c r="I179" s="56"/>
    </row>
    <row r="180" spans="1:9" s="55" customFormat="1" x14ac:dyDescent="0.2">
      <c r="A180" s="56"/>
      <c r="B180" s="56"/>
      <c r="C180" s="56"/>
      <c r="D180" s="56"/>
      <c r="E180" s="56"/>
      <c r="F180" s="56"/>
      <c r="G180" s="56"/>
      <c r="H180" s="56"/>
      <c r="I180" s="56"/>
    </row>
    <row r="181" spans="1:9" s="55" customFormat="1" x14ac:dyDescent="0.2">
      <c r="A181" s="56"/>
      <c r="B181" s="56"/>
      <c r="C181" s="56"/>
      <c r="D181" s="56"/>
      <c r="E181" s="56"/>
      <c r="F181" s="56"/>
      <c r="G181" s="56"/>
      <c r="H181" s="56"/>
      <c r="I181" s="56"/>
    </row>
    <row r="182" spans="1:9" s="55" customFormat="1" x14ac:dyDescent="0.2">
      <c r="A182" s="56"/>
      <c r="B182" s="56"/>
      <c r="C182" s="56"/>
      <c r="D182" s="56"/>
      <c r="E182" s="56"/>
      <c r="F182" s="56"/>
      <c r="G182" s="56"/>
      <c r="H182" s="56"/>
      <c r="I182" s="56"/>
    </row>
    <row r="183" spans="1:9" s="55" customFormat="1" x14ac:dyDescent="0.2">
      <c r="A183" s="56"/>
      <c r="B183" s="56"/>
      <c r="C183" s="56"/>
      <c r="D183" s="56"/>
      <c r="E183" s="56"/>
      <c r="F183" s="56"/>
      <c r="G183" s="56"/>
      <c r="H183" s="56"/>
      <c r="I183" s="56"/>
    </row>
    <row r="184" spans="1:9" s="55" customFormat="1" x14ac:dyDescent="0.2">
      <c r="A184" s="56"/>
      <c r="B184" s="56"/>
      <c r="C184" s="56"/>
      <c r="D184" s="56"/>
      <c r="E184" s="56"/>
      <c r="F184" s="56"/>
      <c r="G184" s="56"/>
      <c r="H184" s="56"/>
      <c r="I184" s="56"/>
    </row>
    <row r="185" spans="1:9" s="55" customFormat="1" x14ac:dyDescent="0.2">
      <c r="A185" s="56"/>
      <c r="B185" s="56"/>
      <c r="C185" s="56"/>
      <c r="D185" s="56"/>
      <c r="E185" s="56"/>
      <c r="F185" s="56"/>
      <c r="G185" s="56"/>
      <c r="H185" s="56"/>
      <c r="I185" s="56"/>
    </row>
    <row r="186" spans="1:9" s="55" customFormat="1" x14ac:dyDescent="0.2">
      <c r="A186" s="56"/>
      <c r="B186" s="56"/>
      <c r="C186" s="56"/>
      <c r="D186" s="56"/>
      <c r="E186" s="56"/>
      <c r="F186" s="56"/>
      <c r="G186" s="56"/>
      <c r="H186" s="56"/>
      <c r="I186" s="56"/>
    </row>
    <row r="187" spans="1:9" s="55" customFormat="1" x14ac:dyDescent="0.2">
      <c r="A187" s="56"/>
      <c r="B187" s="56"/>
      <c r="C187" s="56"/>
      <c r="D187" s="56"/>
      <c r="E187" s="56"/>
      <c r="F187" s="56"/>
      <c r="G187" s="56"/>
      <c r="H187" s="56"/>
      <c r="I187" s="56"/>
    </row>
    <row r="188" spans="1:9" s="55" customFormat="1" x14ac:dyDescent="0.2">
      <c r="A188" s="56"/>
      <c r="B188" s="56"/>
      <c r="C188" s="56"/>
      <c r="D188" s="56"/>
      <c r="E188" s="56"/>
      <c r="F188" s="56"/>
      <c r="G188" s="56"/>
      <c r="H188" s="56"/>
      <c r="I188" s="56"/>
    </row>
    <row r="189" spans="1:9" s="55" customFormat="1" x14ac:dyDescent="0.2">
      <c r="A189" s="56"/>
      <c r="B189" s="56"/>
      <c r="C189" s="56"/>
      <c r="D189" s="56"/>
      <c r="E189" s="56"/>
      <c r="F189" s="56"/>
      <c r="G189" s="56"/>
      <c r="H189" s="56"/>
      <c r="I189" s="56"/>
    </row>
    <row r="190" spans="1:9" s="55" customFormat="1" x14ac:dyDescent="0.2">
      <c r="A190" s="56"/>
      <c r="B190" s="56"/>
      <c r="C190" s="56"/>
      <c r="D190" s="56"/>
      <c r="E190" s="56"/>
      <c r="F190" s="56"/>
      <c r="G190" s="56"/>
      <c r="H190" s="56"/>
      <c r="I190" s="56"/>
    </row>
    <row r="191" spans="1:9" s="55" customFormat="1" x14ac:dyDescent="0.2">
      <c r="A191" s="56"/>
      <c r="B191" s="56"/>
      <c r="C191" s="56"/>
      <c r="D191" s="56"/>
      <c r="E191" s="56"/>
      <c r="F191" s="56"/>
      <c r="G191" s="56"/>
      <c r="H191" s="56"/>
      <c r="I191" s="56"/>
    </row>
    <row r="192" spans="1:9" s="55" customFormat="1" x14ac:dyDescent="0.2">
      <c r="A192" s="56"/>
      <c r="B192" s="56"/>
      <c r="C192" s="56"/>
      <c r="D192" s="56"/>
      <c r="E192" s="56"/>
      <c r="F192" s="56"/>
      <c r="G192" s="56"/>
      <c r="H192" s="56"/>
      <c r="I192" s="56"/>
    </row>
    <row r="193" spans="1:9" s="55" customFormat="1" x14ac:dyDescent="0.2">
      <c r="A193" s="56"/>
      <c r="B193" s="56"/>
      <c r="C193" s="56"/>
      <c r="D193" s="56"/>
      <c r="E193" s="56"/>
      <c r="F193" s="56"/>
      <c r="G193" s="56"/>
      <c r="H193" s="56"/>
      <c r="I193" s="56"/>
    </row>
    <row r="194" spans="1:9" s="55" customFormat="1" x14ac:dyDescent="0.2">
      <c r="A194" s="56"/>
      <c r="B194" s="56"/>
      <c r="C194" s="56"/>
      <c r="D194" s="56"/>
      <c r="E194" s="56"/>
      <c r="F194" s="56"/>
      <c r="G194" s="56"/>
      <c r="H194" s="56"/>
      <c r="I194" s="56"/>
    </row>
    <row r="195" spans="1:9" s="55" customFormat="1" x14ac:dyDescent="0.2">
      <c r="A195" s="56"/>
      <c r="B195" s="56"/>
      <c r="C195" s="56"/>
      <c r="D195" s="56"/>
      <c r="E195" s="56"/>
      <c r="F195" s="56"/>
      <c r="G195" s="56"/>
      <c r="H195" s="56"/>
      <c r="I195" s="56"/>
    </row>
    <row r="196" spans="1:9" s="55" customFormat="1" x14ac:dyDescent="0.2">
      <c r="A196" s="56"/>
      <c r="B196" s="56"/>
      <c r="C196" s="56"/>
      <c r="D196" s="56"/>
      <c r="E196" s="56"/>
      <c r="F196" s="56"/>
      <c r="G196" s="56"/>
      <c r="H196" s="56"/>
      <c r="I196" s="56"/>
    </row>
    <row r="197" spans="1:9" s="55" customFormat="1" x14ac:dyDescent="0.2">
      <c r="A197" s="56"/>
      <c r="B197" s="56"/>
      <c r="C197" s="56"/>
      <c r="D197" s="56"/>
      <c r="E197" s="56"/>
      <c r="F197" s="56"/>
      <c r="G197" s="56"/>
      <c r="H197" s="56"/>
      <c r="I197" s="56"/>
    </row>
    <row r="198" spans="1:9" s="55" customFormat="1" x14ac:dyDescent="0.2">
      <c r="A198" s="56"/>
      <c r="B198" s="56"/>
      <c r="C198" s="56"/>
      <c r="D198" s="56"/>
      <c r="E198" s="56"/>
      <c r="F198" s="56"/>
      <c r="G198" s="56"/>
      <c r="H198" s="56"/>
      <c r="I198" s="56"/>
    </row>
    <row r="199" spans="1:9" s="55" customFormat="1" x14ac:dyDescent="0.2">
      <c r="A199" s="56"/>
      <c r="B199" s="56"/>
      <c r="C199" s="56"/>
      <c r="D199" s="56"/>
      <c r="E199" s="56"/>
      <c r="F199" s="56"/>
      <c r="G199" s="56"/>
      <c r="H199" s="56"/>
      <c r="I199" s="56"/>
    </row>
    <row r="200" spans="1:9" s="55" customFormat="1" x14ac:dyDescent="0.2">
      <c r="A200" s="56"/>
      <c r="B200" s="56"/>
      <c r="C200" s="56"/>
      <c r="D200" s="56"/>
      <c r="E200" s="56"/>
      <c r="F200" s="56"/>
      <c r="G200" s="56"/>
      <c r="H200" s="56"/>
      <c r="I200" s="56"/>
    </row>
    <row r="201" spans="1:9" s="55" customFormat="1" x14ac:dyDescent="0.2">
      <c r="A201" s="56"/>
      <c r="B201" s="56"/>
      <c r="C201" s="56"/>
      <c r="D201" s="56"/>
      <c r="E201" s="56"/>
      <c r="F201" s="56"/>
      <c r="G201" s="56"/>
      <c r="H201" s="56"/>
      <c r="I201" s="56"/>
    </row>
    <row r="202" spans="1:9" s="55" customFormat="1" x14ac:dyDescent="0.2">
      <c r="A202" s="56"/>
      <c r="B202" s="56"/>
      <c r="C202" s="56"/>
      <c r="D202" s="56"/>
      <c r="E202" s="56"/>
      <c r="F202" s="56"/>
      <c r="G202" s="56"/>
      <c r="H202" s="56"/>
      <c r="I202" s="56"/>
    </row>
    <row r="203" spans="1:9" s="55" customFormat="1" x14ac:dyDescent="0.2">
      <c r="A203" s="56"/>
      <c r="B203" s="56"/>
      <c r="C203" s="56"/>
      <c r="D203" s="56"/>
      <c r="E203" s="56"/>
      <c r="F203" s="56"/>
      <c r="G203" s="56"/>
      <c r="H203" s="56"/>
      <c r="I203" s="56"/>
    </row>
    <row r="204" spans="1:9" s="55" customFormat="1" x14ac:dyDescent="0.2">
      <c r="A204" s="56"/>
      <c r="B204" s="56"/>
      <c r="C204" s="56"/>
      <c r="D204" s="56"/>
      <c r="E204" s="56"/>
      <c r="F204" s="56"/>
      <c r="G204" s="56"/>
      <c r="H204" s="56"/>
      <c r="I204" s="56"/>
    </row>
    <row r="205" spans="1:9" s="55" customFormat="1" x14ac:dyDescent="0.2">
      <c r="A205" s="56"/>
      <c r="B205" s="56"/>
      <c r="C205" s="56"/>
      <c r="D205" s="56"/>
      <c r="E205" s="56"/>
      <c r="F205" s="56"/>
      <c r="G205" s="56"/>
      <c r="H205" s="56"/>
      <c r="I205" s="56"/>
    </row>
    <row r="206" spans="1:9" s="55" customFormat="1" x14ac:dyDescent="0.2">
      <c r="A206" s="56"/>
      <c r="B206" s="56"/>
      <c r="C206" s="56"/>
      <c r="D206" s="56"/>
      <c r="E206" s="56"/>
      <c r="F206" s="56"/>
      <c r="G206" s="56"/>
      <c r="H206" s="56"/>
      <c r="I206" s="56"/>
    </row>
    <row r="207" spans="1:9" s="55" customFormat="1" x14ac:dyDescent="0.2">
      <c r="A207" s="56"/>
      <c r="B207" s="56"/>
      <c r="C207" s="56"/>
      <c r="D207" s="56"/>
      <c r="E207" s="56"/>
      <c r="F207" s="56"/>
      <c r="G207" s="56"/>
      <c r="H207" s="56"/>
      <c r="I207" s="56"/>
    </row>
    <row r="208" spans="1:9" s="55" customFormat="1" x14ac:dyDescent="0.2">
      <c r="A208" s="56"/>
      <c r="B208" s="56"/>
      <c r="C208" s="56"/>
      <c r="D208" s="56"/>
      <c r="E208" s="56"/>
      <c r="F208" s="56"/>
      <c r="G208" s="56"/>
      <c r="H208" s="56"/>
      <c r="I208" s="56"/>
    </row>
    <row r="209" spans="1:9" s="55" customFormat="1" x14ac:dyDescent="0.2">
      <c r="A209" s="56"/>
      <c r="B209" s="56"/>
      <c r="C209" s="56"/>
      <c r="D209" s="56"/>
      <c r="E209" s="56"/>
      <c r="F209" s="56"/>
      <c r="G209" s="56"/>
      <c r="H209" s="56"/>
      <c r="I209" s="56"/>
    </row>
    <row r="210" spans="1:9" s="55" customFormat="1" x14ac:dyDescent="0.2">
      <c r="A210" s="56"/>
      <c r="B210" s="56"/>
      <c r="C210" s="56"/>
      <c r="D210" s="56"/>
      <c r="E210" s="56"/>
      <c r="F210" s="56"/>
      <c r="G210" s="56"/>
      <c r="H210" s="56"/>
      <c r="I210" s="56"/>
    </row>
    <row r="211" spans="1:9" s="55" customFormat="1" x14ac:dyDescent="0.2">
      <c r="A211" s="56"/>
      <c r="B211" s="56"/>
      <c r="C211" s="56"/>
      <c r="D211" s="56"/>
      <c r="E211" s="56"/>
      <c r="F211" s="56"/>
      <c r="G211" s="56"/>
      <c r="H211" s="56"/>
      <c r="I211" s="56"/>
    </row>
    <row r="212" spans="1:9" s="55" customFormat="1" x14ac:dyDescent="0.2">
      <c r="A212" s="56"/>
      <c r="B212" s="56"/>
      <c r="C212" s="56"/>
      <c r="D212" s="56"/>
      <c r="E212" s="56"/>
      <c r="F212" s="56"/>
      <c r="G212" s="56"/>
      <c r="H212" s="56"/>
      <c r="I212" s="56"/>
    </row>
    <row r="213" spans="1:9" s="55" customFormat="1" x14ac:dyDescent="0.2">
      <c r="A213" s="56"/>
      <c r="B213" s="56"/>
      <c r="C213" s="56"/>
      <c r="D213" s="56"/>
      <c r="E213" s="56"/>
      <c r="F213" s="56"/>
      <c r="G213" s="56"/>
      <c r="H213" s="56"/>
      <c r="I213" s="56"/>
    </row>
    <row r="214" spans="1:9" s="55" customFormat="1" x14ac:dyDescent="0.2">
      <c r="A214" s="56"/>
      <c r="B214" s="56"/>
      <c r="C214" s="56"/>
      <c r="D214" s="56"/>
      <c r="E214" s="56"/>
      <c r="F214" s="56"/>
      <c r="G214" s="56"/>
      <c r="H214" s="56"/>
      <c r="I214" s="56"/>
    </row>
    <row r="215" spans="1:9" s="55" customFormat="1" x14ac:dyDescent="0.2">
      <c r="A215" s="56"/>
      <c r="B215" s="56"/>
      <c r="C215" s="56"/>
      <c r="D215" s="56"/>
      <c r="E215" s="56"/>
      <c r="F215" s="56"/>
      <c r="G215" s="56"/>
      <c r="H215" s="56"/>
      <c r="I215" s="56"/>
    </row>
    <row r="216" spans="1:9" s="55" customFormat="1" x14ac:dyDescent="0.2">
      <c r="A216" s="56"/>
      <c r="B216" s="56"/>
      <c r="C216" s="56"/>
      <c r="D216" s="56"/>
      <c r="E216" s="56"/>
      <c r="F216" s="56"/>
      <c r="G216" s="56"/>
      <c r="H216" s="56"/>
      <c r="I216" s="56"/>
    </row>
    <row r="217" spans="1:9" s="55" customFormat="1" x14ac:dyDescent="0.2">
      <c r="A217" s="56"/>
      <c r="B217" s="56"/>
      <c r="C217" s="56"/>
      <c r="D217" s="56"/>
      <c r="E217" s="56"/>
      <c r="F217" s="56"/>
      <c r="G217" s="56"/>
      <c r="H217" s="56"/>
      <c r="I217" s="56"/>
    </row>
    <row r="218" spans="1:9" s="55" customFormat="1" x14ac:dyDescent="0.2">
      <c r="A218" s="56"/>
      <c r="B218" s="56"/>
      <c r="C218" s="56"/>
      <c r="D218" s="56"/>
      <c r="E218" s="56"/>
      <c r="F218" s="56"/>
      <c r="G218" s="56"/>
      <c r="H218" s="56"/>
      <c r="I218" s="56"/>
    </row>
    <row r="219" spans="1:9" s="55" customFormat="1" x14ac:dyDescent="0.2">
      <c r="A219" s="56"/>
      <c r="B219" s="56"/>
      <c r="C219" s="56"/>
      <c r="D219" s="56"/>
      <c r="E219" s="56"/>
      <c r="F219" s="56"/>
      <c r="G219" s="56"/>
      <c r="H219" s="56"/>
      <c r="I219" s="56"/>
    </row>
    <row r="220" spans="1:9" s="55" customFormat="1" x14ac:dyDescent="0.2">
      <c r="A220" s="56"/>
      <c r="B220" s="56"/>
      <c r="C220" s="56"/>
      <c r="D220" s="56"/>
      <c r="E220" s="56"/>
      <c r="F220" s="56"/>
      <c r="G220" s="56"/>
      <c r="H220" s="56"/>
      <c r="I220" s="56"/>
    </row>
    <row r="221" spans="1:9" s="55" customFormat="1" x14ac:dyDescent="0.2">
      <c r="A221" s="56"/>
      <c r="B221" s="56"/>
      <c r="C221" s="56"/>
      <c r="D221" s="56"/>
      <c r="E221" s="56"/>
      <c r="F221" s="56"/>
      <c r="G221" s="56"/>
      <c r="H221" s="56"/>
      <c r="I221" s="56"/>
    </row>
    <row r="222" spans="1:9" s="55" customFormat="1" x14ac:dyDescent="0.2">
      <c r="A222" s="56"/>
      <c r="B222" s="56"/>
      <c r="C222" s="56"/>
      <c r="D222" s="56"/>
      <c r="E222" s="56"/>
      <c r="F222" s="56"/>
      <c r="G222" s="56"/>
      <c r="H222" s="56"/>
      <c r="I222" s="56"/>
    </row>
    <row r="223" spans="1:9" s="55" customFormat="1" x14ac:dyDescent="0.2">
      <c r="A223" s="56"/>
      <c r="B223" s="56"/>
      <c r="C223" s="56"/>
      <c r="D223" s="56"/>
      <c r="E223" s="56"/>
      <c r="F223" s="56"/>
      <c r="G223" s="56"/>
      <c r="H223" s="56"/>
      <c r="I223" s="56"/>
    </row>
    <row r="224" spans="1:9" s="55" customFormat="1" x14ac:dyDescent="0.2">
      <c r="A224" s="56"/>
      <c r="B224" s="56"/>
      <c r="C224" s="56"/>
      <c r="D224" s="56"/>
      <c r="E224" s="56"/>
      <c r="F224" s="56"/>
      <c r="G224" s="56"/>
      <c r="H224" s="56"/>
      <c r="I224" s="56"/>
    </row>
    <row r="225" spans="1:9" s="55" customFormat="1" x14ac:dyDescent="0.2">
      <c r="A225" s="56"/>
      <c r="B225" s="56"/>
      <c r="C225" s="56"/>
      <c r="D225" s="56"/>
      <c r="E225" s="56"/>
      <c r="F225" s="56"/>
      <c r="G225" s="56"/>
      <c r="H225" s="56"/>
      <c r="I225" s="56"/>
    </row>
    <row r="226" spans="1:9" s="55" customFormat="1" x14ac:dyDescent="0.2">
      <c r="A226" s="56"/>
      <c r="B226" s="56"/>
      <c r="C226" s="56"/>
      <c r="D226" s="56"/>
      <c r="E226" s="56"/>
      <c r="F226" s="56"/>
      <c r="G226" s="56"/>
      <c r="H226" s="56"/>
      <c r="I226" s="56"/>
    </row>
    <row r="227" spans="1:9" s="55" customFormat="1" x14ac:dyDescent="0.2">
      <c r="A227" s="56"/>
      <c r="B227" s="56"/>
      <c r="C227" s="56"/>
      <c r="D227" s="56"/>
      <c r="E227" s="56"/>
      <c r="F227" s="56"/>
      <c r="G227" s="56"/>
      <c r="H227" s="56"/>
      <c r="I227" s="56"/>
    </row>
    <row r="228" spans="1:9" s="55" customFormat="1" x14ac:dyDescent="0.2">
      <c r="A228" s="56"/>
      <c r="B228" s="56"/>
      <c r="C228" s="56"/>
      <c r="D228" s="56"/>
      <c r="E228" s="56"/>
      <c r="F228" s="56"/>
      <c r="G228" s="56"/>
      <c r="H228" s="56"/>
      <c r="I228" s="56"/>
    </row>
    <row r="229" spans="1:9" s="55" customFormat="1" x14ac:dyDescent="0.2">
      <c r="A229" s="56"/>
      <c r="B229" s="56"/>
      <c r="C229" s="56"/>
      <c r="D229" s="56"/>
      <c r="E229" s="56"/>
      <c r="F229" s="56"/>
      <c r="G229" s="56"/>
      <c r="H229" s="56"/>
      <c r="I229" s="56"/>
    </row>
    <row r="230" spans="1:9" s="55" customFormat="1" x14ac:dyDescent="0.2">
      <c r="A230" s="56"/>
      <c r="B230" s="56"/>
      <c r="C230" s="56"/>
      <c r="D230" s="56"/>
      <c r="E230" s="56"/>
      <c r="F230" s="56"/>
      <c r="G230" s="56"/>
      <c r="H230" s="56"/>
      <c r="I230" s="56"/>
    </row>
    <row r="231" spans="1:9" s="55" customFormat="1" x14ac:dyDescent="0.2">
      <c r="A231" s="56"/>
      <c r="B231" s="56"/>
      <c r="C231" s="56"/>
      <c r="D231" s="56"/>
      <c r="E231" s="56"/>
      <c r="F231" s="56"/>
      <c r="G231" s="56"/>
      <c r="H231" s="56"/>
      <c r="I231" s="56"/>
    </row>
    <row r="232" spans="1:9" s="55" customFormat="1" x14ac:dyDescent="0.2">
      <c r="A232" s="56"/>
      <c r="B232" s="56"/>
      <c r="C232" s="56"/>
      <c r="D232" s="56"/>
      <c r="E232" s="56"/>
      <c r="F232" s="56"/>
      <c r="G232" s="56"/>
      <c r="H232" s="56"/>
      <c r="I232" s="56"/>
    </row>
    <row r="233" spans="1:9" s="55" customFormat="1" x14ac:dyDescent="0.2">
      <c r="A233" s="56"/>
      <c r="B233" s="56"/>
      <c r="C233" s="56"/>
      <c r="D233" s="56"/>
      <c r="E233" s="56"/>
      <c r="F233" s="56"/>
      <c r="G233" s="56"/>
      <c r="H233" s="56"/>
      <c r="I233" s="56"/>
    </row>
    <row r="234" spans="1:9" s="55" customFormat="1" x14ac:dyDescent="0.2">
      <c r="A234" s="56"/>
      <c r="B234" s="56"/>
      <c r="C234" s="56"/>
      <c r="D234" s="56"/>
      <c r="E234" s="56"/>
      <c r="F234" s="56"/>
      <c r="G234" s="56"/>
      <c r="H234" s="56"/>
      <c r="I234" s="56"/>
    </row>
    <row r="235" spans="1:9" s="55" customFormat="1" x14ac:dyDescent="0.2">
      <c r="A235" s="56"/>
      <c r="B235" s="56"/>
      <c r="C235" s="56"/>
      <c r="D235" s="56"/>
      <c r="E235" s="56"/>
      <c r="F235" s="56"/>
      <c r="G235" s="56"/>
      <c r="H235" s="56"/>
      <c r="I235" s="56"/>
    </row>
    <row r="236" spans="1:9" s="55" customFormat="1" x14ac:dyDescent="0.2">
      <c r="A236" s="56"/>
      <c r="B236" s="56"/>
      <c r="C236" s="56"/>
      <c r="D236" s="56"/>
      <c r="E236" s="56"/>
      <c r="F236" s="56"/>
      <c r="G236" s="56"/>
      <c r="H236" s="56"/>
      <c r="I236" s="56"/>
    </row>
    <row r="237" spans="1:9" s="55" customFormat="1" x14ac:dyDescent="0.2">
      <c r="A237" s="56"/>
      <c r="B237" s="56"/>
      <c r="C237" s="56"/>
      <c r="D237" s="56"/>
      <c r="E237" s="56"/>
      <c r="F237" s="56"/>
      <c r="G237" s="56"/>
      <c r="H237" s="56"/>
      <c r="I237" s="56"/>
    </row>
    <row r="238" spans="1:9" s="55" customFormat="1" x14ac:dyDescent="0.2">
      <c r="A238" s="56"/>
      <c r="B238" s="56"/>
      <c r="C238" s="56"/>
      <c r="D238" s="56"/>
      <c r="E238" s="56"/>
      <c r="F238" s="56"/>
      <c r="G238" s="56"/>
      <c r="H238" s="56"/>
      <c r="I238" s="56"/>
    </row>
    <row r="239" spans="1:9" s="55" customFormat="1" x14ac:dyDescent="0.2">
      <c r="A239" s="56"/>
      <c r="B239" s="56"/>
      <c r="C239" s="56"/>
      <c r="D239" s="56"/>
      <c r="E239" s="56"/>
      <c r="F239" s="56"/>
      <c r="G239" s="56"/>
      <c r="H239" s="56"/>
      <c r="I239" s="56"/>
    </row>
    <row r="240" spans="1:9" s="55" customFormat="1" x14ac:dyDescent="0.2">
      <c r="A240" s="56"/>
      <c r="B240" s="56"/>
      <c r="C240" s="56"/>
      <c r="D240" s="56"/>
      <c r="E240" s="56"/>
      <c r="F240" s="56"/>
      <c r="G240" s="56"/>
      <c r="H240" s="56"/>
      <c r="I240" s="56"/>
    </row>
    <row r="241" spans="1:9" s="55" customFormat="1" x14ac:dyDescent="0.2">
      <c r="A241" s="56"/>
      <c r="B241" s="56"/>
      <c r="C241" s="56"/>
      <c r="D241" s="56"/>
      <c r="E241" s="56"/>
      <c r="F241" s="56"/>
      <c r="G241" s="56"/>
      <c r="H241" s="56"/>
      <c r="I241" s="56"/>
    </row>
    <row r="242" spans="1:9" s="55" customFormat="1" x14ac:dyDescent="0.2">
      <c r="A242" s="56"/>
      <c r="B242" s="56"/>
      <c r="C242" s="56"/>
      <c r="D242" s="56"/>
      <c r="E242" s="56"/>
      <c r="F242" s="56"/>
      <c r="G242" s="56"/>
      <c r="H242" s="56"/>
      <c r="I242" s="56"/>
    </row>
    <row r="243" spans="1:9" s="55" customFormat="1" x14ac:dyDescent="0.2">
      <c r="A243" s="56"/>
      <c r="B243" s="56"/>
      <c r="C243" s="56"/>
      <c r="D243" s="56"/>
      <c r="E243" s="56"/>
      <c r="F243" s="56"/>
      <c r="G243" s="56"/>
      <c r="H243" s="56"/>
      <c r="I243" s="56"/>
    </row>
    <row r="244" spans="1:9" s="55" customFormat="1" x14ac:dyDescent="0.2">
      <c r="A244" s="56"/>
      <c r="B244" s="56"/>
      <c r="C244" s="56"/>
      <c r="D244" s="56"/>
      <c r="E244" s="56"/>
      <c r="F244" s="56"/>
      <c r="G244" s="56"/>
      <c r="H244" s="56"/>
      <c r="I244" s="56"/>
    </row>
    <row r="245" spans="1:9" s="55" customFormat="1" x14ac:dyDescent="0.2">
      <c r="A245" s="56"/>
      <c r="B245" s="56"/>
      <c r="C245" s="56"/>
      <c r="D245" s="56"/>
      <c r="E245" s="56"/>
      <c r="F245" s="56"/>
      <c r="G245" s="56"/>
      <c r="H245" s="56"/>
      <c r="I245" s="56"/>
    </row>
    <row r="246" spans="1:9" s="55" customFormat="1" x14ac:dyDescent="0.2">
      <c r="A246" s="56"/>
      <c r="B246" s="56"/>
      <c r="C246" s="56"/>
      <c r="D246" s="56"/>
      <c r="E246" s="56"/>
      <c r="F246" s="56"/>
      <c r="G246" s="56"/>
      <c r="H246" s="56"/>
      <c r="I246" s="56"/>
    </row>
    <row r="247" spans="1:9" s="55" customFormat="1" x14ac:dyDescent="0.2">
      <c r="A247" s="56"/>
      <c r="B247" s="56"/>
      <c r="C247" s="56"/>
      <c r="D247" s="56"/>
      <c r="E247" s="56"/>
      <c r="F247" s="56"/>
      <c r="G247" s="56"/>
      <c r="H247" s="56"/>
      <c r="I247" s="56"/>
    </row>
    <row r="248" spans="1:9" s="55" customFormat="1" x14ac:dyDescent="0.2">
      <c r="A248" s="56"/>
      <c r="B248" s="56"/>
      <c r="C248" s="56"/>
      <c r="D248" s="56"/>
      <c r="E248" s="56"/>
      <c r="F248" s="56"/>
      <c r="G248" s="56"/>
      <c r="H248" s="56"/>
      <c r="I248" s="56"/>
    </row>
    <row r="249" spans="1:9" s="55" customFormat="1" x14ac:dyDescent="0.2">
      <c r="A249" s="56"/>
      <c r="B249" s="56"/>
      <c r="C249" s="56"/>
      <c r="D249" s="56"/>
      <c r="E249" s="56"/>
      <c r="F249" s="56"/>
      <c r="G249" s="56"/>
      <c r="H249" s="56"/>
      <c r="I249" s="56"/>
    </row>
    <row r="250" spans="1:9" s="55" customFormat="1" x14ac:dyDescent="0.2">
      <c r="A250" s="56"/>
      <c r="B250" s="56"/>
      <c r="C250" s="56"/>
      <c r="D250" s="56"/>
      <c r="E250" s="56"/>
      <c r="F250" s="56"/>
      <c r="G250" s="56"/>
      <c r="H250" s="56"/>
      <c r="I250" s="56"/>
    </row>
    <row r="251" spans="1:9" s="55" customFormat="1" x14ac:dyDescent="0.2">
      <c r="A251" s="56"/>
      <c r="B251" s="56"/>
      <c r="C251" s="56"/>
      <c r="D251" s="56"/>
      <c r="E251" s="56"/>
      <c r="F251" s="56"/>
      <c r="G251" s="56"/>
      <c r="H251" s="56"/>
      <c r="I251" s="56"/>
    </row>
    <row r="252" spans="1:9" s="55" customFormat="1" x14ac:dyDescent="0.2">
      <c r="A252" s="56"/>
      <c r="B252" s="56"/>
      <c r="C252" s="56"/>
      <c r="D252" s="56"/>
      <c r="E252" s="56"/>
      <c r="F252" s="56"/>
      <c r="G252" s="56"/>
      <c r="H252" s="56"/>
      <c r="I252" s="56"/>
    </row>
    <row r="253" spans="1:9" s="55" customFormat="1" x14ac:dyDescent="0.2">
      <c r="A253" s="56"/>
      <c r="B253" s="56"/>
      <c r="C253" s="56"/>
      <c r="D253" s="56"/>
      <c r="E253" s="56"/>
      <c r="F253" s="56"/>
      <c r="G253" s="56"/>
      <c r="H253" s="56"/>
      <c r="I253" s="56"/>
    </row>
    <row r="254" spans="1:9" s="55" customFormat="1" x14ac:dyDescent="0.2">
      <c r="A254" s="56"/>
      <c r="B254" s="56"/>
      <c r="C254" s="56"/>
      <c r="D254" s="56"/>
      <c r="E254" s="56"/>
      <c r="F254" s="56"/>
      <c r="G254" s="56"/>
      <c r="H254" s="56"/>
      <c r="I254" s="56"/>
    </row>
    <row r="255" spans="1:9" s="55" customFormat="1" x14ac:dyDescent="0.2">
      <c r="A255" s="56"/>
      <c r="B255" s="56"/>
      <c r="C255" s="56"/>
      <c r="D255" s="56"/>
      <c r="E255" s="56"/>
      <c r="F255" s="56"/>
      <c r="G255" s="56"/>
      <c r="H255" s="56"/>
      <c r="I255" s="56"/>
    </row>
    <row r="256" spans="1:9" s="55" customFormat="1" x14ac:dyDescent="0.2">
      <c r="A256" s="56"/>
      <c r="B256" s="56"/>
      <c r="C256" s="56"/>
      <c r="D256" s="56"/>
      <c r="E256" s="56"/>
      <c r="F256" s="56"/>
      <c r="G256" s="56"/>
      <c r="H256" s="56"/>
      <c r="I256" s="56"/>
    </row>
    <row r="257" spans="1:9" s="55" customFormat="1" x14ac:dyDescent="0.2">
      <c r="A257" s="56"/>
      <c r="B257" s="56"/>
      <c r="C257" s="56"/>
      <c r="D257" s="56"/>
      <c r="E257" s="56"/>
      <c r="F257" s="56"/>
      <c r="G257" s="56"/>
      <c r="H257" s="56"/>
      <c r="I257" s="56"/>
    </row>
    <row r="258" spans="1:9" s="55" customFormat="1" x14ac:dyDescent="0.2">
      <c r="A258" s="56"/>
      <c r="B258" s="56"/>
      <c r="C258" s="56"/>
      <c r="D258" s="56"/>
      <c r="E258" s="56"/>
      <c r="F258" s="56"/>
      <c r="G258" s="56"/>
      <c r="H258" s="56"/>
      <c r="I258" s="56"/>
    </row>
    <row r="259" spans="1:9" s="55" customFormat="1" x14ac:dyDescent="0.2">
      <c r="A259" s="56"/>
      <c r="B259" s="56"/>
      <c r="C259" s="56"/>
      <c r="D259" s="56"/>
      <c r="E259" s="56"/>
      <c r="F259" s="56"/>
      <c r="G259" s="56"/>
      <c r="H259" s="56"/>
      <c r="I259" s="56"/>
    </row>
    <row r="260" spans="1:9" s="55" customFormat="1" x14ac:dyDescent="0.2">
      <c r="A260" s="56"/>
      <c r="B260" s="56"/>
      <c r="C260" s="56"/>
      <c r="D260" s="56"/>
      <c r="E260" s="56"/>
      <c r="F260" s="56"/>
      <c r="G260" s="56"/>
      <c r="H260" s="56"/>
      <c r="I260" s="56"/>
    </row>
    <row r="261" spans="1:9" s="55" customFormat="1" x14ac:dyDescent="0.2">
      <c r="A261" s="56"/>
      <c r="B261" s="56"/>
      <c r="C261" s="56"/>
      <c r="D261" s="56"/>
      <c r="E261" s="56"/>
      <c r="F261" s="56"/>
      <c r="G261" s="56"/>
      <c r="H261" s="56"/>
      <c r="I261" s="56"/>
    </row>
    <row r="262" spans="1:9" s="55" customFormat="1" x14ac:dyDescent="0.2">
      <c r="A262" s="56"/>
      <c r="B262" s="56"/>
      <c r="C262" s="56"/>
      <c r="D262" s="56"/>
      <c r="E262" s="56"/>
      <c r="F262" s="56"/>
      <c r="G262" s="56"/>
      <c r="H262" s="56"/>
      <c r="I262" s="56"/>
    </row>
    <row r="263" spans="1:9" s="55" customFormat="1" x14ac:dyDescent="0.2">
      <c r="A263" s="56"/>
      <c r="B263" s="56"/>
      <c r="C263" s="56"/>
      <c r="D263" s="56"/>
      <c r="E263" s="56"/>
      <c r="F263" s="56"/>
      <c r="G263" s="56"/>
      <c r="H263" s="56"/>
      <c r="I263" s="56"/>
    </row>
    <row r="264" spans="1:9" s="55" customFormat="1" x14ac:dyDescent="0.2">
      <c r="A264" s="56"/>
      <c r="B264" s="56"/>
      <c r="C264" s="56"/>
      <c r="D264" s="56"/>
      <c r="E264" s="56"/>
      <c r="F264" s="56"/>
      <c r="G264" s="56"/>
      <c r="H264" s="56"/>
      <c r="I264" s="56"/>
    </row>
    <row r="265" spans="1:9" s="55" customFormat="1" x14ac:dyDescent="0.2">
      <c r="A265" s="56"/>
      <c r="B265" s="56"/>
      <c r="C265" s="56"/>
      <c r="D265" s="56"/>
      <c r="E265" s="56"/>
      <c r="F265" s="56"/>
      <c r="G265" s="56"/>
      <c r="H265" s="56"/>
      <c r="I265" s="56"/>
    </row>
    <row r="266" spans="1:9" s="55" customFormat="1" x14ac:dyDescent="0.2">
      <c r="A266" s="56"/>
      <c r="B266" s="56"/>
      <c r="C266" s="56"/>
      <c r="D266" s="56"/>
      <c r="E266" s="56"/>
      <c r="F266" s="56"/>
      <c r="G266" s="56"/>
      <c r="H266" s="56"/>
      <c r="I266" s="56"/>
    </row>
    <row r="267" spans="1:9" s="55" customFormat="1" x14ac:dyDescent="0.2">
      <c r="A267" s="56"/>
      <c r="B267" s="56"/>
      <c r="C267" s="56"/>
      <c r="D267" s="56"/>
      <c r="E267" s="56"/>
      <c r="F267" s="56"/>
      <c r="G267" s="56"/>
      <c r="H267" s="56"/>
      <c r="I267" s="56"/>
    </row>
    <row r="268" spans="1:9" s="55" customFormat="1" x14ac:dyDescent="0.2">
      <c r="A268" s="56"/>
      <c r="B268" s="56"/>
      <c r="C268" s="56"/>
      <c r="D268" s="56"/>
      <c r="E268" s="56"/>
      <c r="F268" s="56"/>
      <c r="G268" s="56"/>
      <c r="H268" s="56"/>
      <c r="I268" s="56"/>
    </row>
    <row r="269" spans="1:9" s="55" customFormat="1" x14ac:dyDescent="0.2">
      <c r="A269" s="56"/>
      <c r="B269" s="56"/>
      <c r="C269" s="56"/>
      <c r="D269" s="56"/>
      <c r="E269" s="56"/>
      <c r="F269" s="56"/>
      <c r="G269" s="56"/>
      <c r="H269" s="56"/>
      <c r="I269" s="56"/>
    </row>
    <row r="270" spans="1:9" s="55" customFormat="1" x14ac:dyDescent="0.2">
      <c r="A270" s="56"/>
      <c r="B270" s="56"/>
      <c r="C270" s="56"/>
      <c r="D270" s="56"/>
      <c r="E270" s="56"/>
      <c r="F270" s="56"/>
      <c r="G270" s="56"/>
      <c r="H270" s="56"/>
      <c r="I270" s="56"/>
    </row>
    <row r="271" spans="1:9" s="55" customFormat="1" x14ac:dyDescent="0.2">
      <c r="A271" s="56"/>
      <c r="B271" s="56"/>
      <c r="C271" s="56"/>
      <c r="D271" s="56"/>
      <c r="E271" s="56"/>
      <c r="F271" s="56"/>
      <c r="G271" s="56"/>
      <c r="H271" s="56"/>
      <c r="I271" s="56"/>
    </row>
    <row r="272" spans="1:9" s="55" customFormat="1" x14ac:dyDescent="0.2">
      <c r="A272" s="56"/>
      <c r="B272" s="56"/>
      <c r="C272" s="56"/>
      <c r="D272" s="56"/>
      <c r="E272" s="56"/>
      <c r="F272" s="56"/>
      <c r="G272" s="56"/>
      <c r="H272" s="56"/>
      <c r="I272" s="56"/>
    </row>
    <row r="273" spans="1:9" s="55" customFormat="1" x14ac:dyDescent="0.2">
      <c r="A273" s="56"/>
      <c r="B273" s="56"/>
      <c r="C273" s="56"/>
      <c r="D273" s="56"/>
      <c r="E273" s="56"/>
      <c r="F273" s="56"/>
      <c r="G273" s="56"/>
      <c r="H273" s="56"/>
      <c r="I273" s="56"/>
    </row>
    <row r="274" spans="1:9" s="55" customFormat="1" x14ac:dyDescent="0.2">
      <c r="A274" s="56"/>
      <c r="B274" s="56"/>
      <c r="C274" s="56"/>
      <c r="D274" s="56"/>
      <c r="E274" s="56"/>
      <c r="F274" s="56"/>
      <c r="G274" s="56"/>
      <c r="H274" s="56"/>
      <c r="I274" s="56"/>
    </row>
    <row r="275" spans="1:9" s="55" customFormat="1" x14ac:dyDescent="0.2">
      <c r="A275" s="56"/>
      <c r="B275" s="56"/>
      <c r="C275" s="56"/>
      <c r="D275" s="56"/>
      <c r="E275" s="56"/>
      <c r="F275" s="56"/>
      <c r="G275" s="56"/>
      <c r="H275" s="56"/>
      <c r="I275" s="56"/>
    </row>
    <row r="276" spans="1:9" s="55" customFormat="1" x14ac:dyDescent="0.2">
      <c r="A276" s="56"/>
      <c r="B276" s="56"/>
      <c r="C276" s="56"/>
      <c r="D276" s="56"/>
      <c r="E276" s="56"/>
      <c r="F276" s="56"/>
      <c r="G276" s="56"/>
      <c r="H276" s="56"/>
      <c r="I276" s="56"/>
    </row>
    <row r="277" spans="1:9" s="55" customFormat="1" x14ac:dyDescent="0.2">
      <c r="A277" s="56"/>
      <c r="B277" s="56"/>
      <c r="C277" s="56"/>
      <c r="D277" s="56"/>
      <c r="E277" s="56"/>
      <c r="F277" s="56"/>
      <c r="G277" s="56"/>
      <c r="H277" s="56"/>
      <c r="I277" s="56"/>
    </row>
    <row r="278" spans="1:9" s="55" customFormat="1" x14ac:dyDescent="0.2">
      <c r="A278" s="56"/>
      <c r="B278" s="56"/>
      <c r="C278" s="56"/>
      <c r="D278" s="56"/>
      <c r="E278" s="56"/>
      <c r="F278" s="56"/>
      <c r="G278" s="56"/>
      <c r="H278" s="56"/>
      <c r="I278" s="56"/>
    </row>
    <row r="279" spans="1:9" s="55" customFormat="1" x14ac:dyDescent="0.2">
      <c r="A279" s="56"/>
      <c r="B279" s="56"/>
      <c r="C279" s="56"/>
      <c r="D279" s="56"/>
      <c r="E279" s="56"/>
      <c r="F279" s="56"/>
      <c r="G279" s="56"/>
      <c r="H279" s="56"/>
      <c r="I279" s="56"/>
    </row>
    <row r="280" spans="1:9" s="55" customFormat="1" x14ac:dyDescent="0.2">
      <c r="A280" s="56"/>
      <c r="B280" s="56"/>
      <c r="C280" s="56"/>
      <c r="D280" s="56"/>
      <c r="E280" s="56"/>
      <c r="F280" s="56"/>
      <c r="G280" s="56"/>
      <c r="H280" s="56"/>
      <c r="I280" s="56"/>
    </row>
    <row r="281" spans="1:9" s="55" customFormat="1" x14ac:dyDescent="0.2">
      <c r="A281" s="56"/>
      <c r="B281" s="56"/>
      <c r="C281" s="56"/>
      <c r="D281" s="56"/>
      <c r="E281" s="56"/>
      <c r="F281" s="56"/>
      <c r="G281" s="56"/>
      <c r="H281" s="56"/>
      <c r="I281" s="56"/>
    </row>
    <row r="282" spans="1:9" s="55" customFormat="1" x14ac:dyDescent="0.2">
      <c r="A282" s="56"/>
      <c r="B282" s="56"/>
      <c r="C282" s="56"/>
      <c r="D282" s="56"/>
      <c r="E282" s="56"/>
      <c r="F282" s="56"/>
      <c r="G282" s="56"/>
      <c r="H282" s="56"/>
      <c r="I282" s="56"/>
    </row>
    <row r="283" spans="1:9" s="55" customFormat="1" x14ac:dyDescent="0.2">
      <c r="A283" s="56"/>
      <c r="B283" s="56"/>
      <c r="C283" s="56"/>
      <c r="D283" s="56"/>
      <c r="E283" s="56"/>
      <c r="F283" s="56"/>
      <c r="G283" s="56"/>
      <c r="H283" s="56"/>
      <c r="I283" s="56"/>
    </row>
    <row r="284" spans="1:9" s="55" customFormat="1" x14ac:dyDescent="0.2">
      <c r="A284" s="56"/>
      <c r="B284" s="56"/>
      <c r="C284" s="56"/>
      <c r="D284" s="56"/>
      <c r="E284" s="56"/>
      <c r="F284" s="56"/>
      <c r="G284" s="56"/>
      <c r="H284" s="56"/>
      <c r="I284" s="56"/>
    </row>
    <row r="285" spans="1:9" s="55" customFormat="1" x14ac:dyDescent="0.2">
      <c r="A285" s="56"/>
      <c r="B285" s="56"/>
      <c r="C285" s="56"/>
      <c r="D285" s="56"/>
      <c r="E285" s="56"/>
      <c r="F285" s="56"/>
      <c r="G285" s="56"/>
      <c r="H285" s="56"/>
      <c r="I285" s="56"/>
    </row>
    <row r="286" spans="1:9" s="55" customFormat="1" x14ac:dyDescent="0.2">
      <c r="A286" s="56"/>
      <c r="B286" s="56"/>
      <c r="C286" s="56"/>
      <c r="D286" s="56"/>
      <c r="E286" s="56"/>
      <c r="F286" s="56"/>
      <c r="G286" s="56"/>
      <c r="H286" s="56"/>
      <c r="I286" s="56"/>
    </row>
    <row r="287" spans="1:9" s="55" customFormat="1" x14ac:dyDescent="0.2">
      <c r="A287" s="56"/>
      <c r="B287" s="56"/>
      <c r="C287" s="56"/>
      <c r="D287" s="56"/>
      <c r="E287" s="56"/>
      <c r="F287" s="56"/>
      <c r="G287" s="56"/>
      <c r="H287" s="56"/>
      <c r="I287" s="56"/>
    </row>
    <row r="288" spans="1:9" s="55" customFormat="1" x14ac:dyDescent="0.2">
      <c r="A288" s="56"/>
      <c r="B288" s="56"/>
      <c r="C288" s="56"/>
      <c r="D288" s="56"/>
      <c r="E288" s="56"/>
      <c r="F288" s="56"/>
      <c r="G288" s="56"/>
      <c r="H288" s="56"/>
      <c r="I288" s="56"/>
    </row>
    <row r="289" spans="1:9" s="55" customFormat="1" x14ac:dyDescent="0.2">
      <c r="A289" s="56"/>
      <c r="B289" s="56"/>
      <c r="C289" s="56"/>
      <c r="D289" s="56"/>
      <c r="E289" s="56"/>
      <c r="F289" s="56"/>
      <c r="G289" s="56"/>
      <c r="H289" s="56"/>
      <c r="I289" s="56"/>
    </row>
    <row r="290" spans="1:9" s="55" customFormat="1" x14ac:dyDescent="0.2">
      <c r="A290" s="56"/>
      <c r="B290" s="56"/>
      <c r="C290" s="56"/>
      <c r="D290" s="56"/>
      <c r="E290" s="56"/>
      <c r="F290" s="56"/>
      <c r="G290" s="56"/>
      <c r="H290" s="56"/>
      <c r="I290" s="56"/>
    </row>
    <row r="291" spans="1:9" s="55" customFormat="1" x14ac:dyDescent="0.2">
      <c r="A291" s="56"/>
      <c r="B291" s="56"/>
      <c r="C291" s="56"/>
      <c r="D291" s="56"/>
      <c r="E291" s="56"/>
      <c r="F291" s="56"/>
      <c r="G291" s="56"/>
      <c r="H291" s="56"/>
      <c r="I291" s="56"/>
    </row>
    <row r="292" spans="1:9" s="55" customFormat="1" x14ac:dyDescent="0.2">
      <c r="A292" s="56"/>
      <c r="B292" s="56"/>
      <c r="C292" s="56"/>
      <c r="D292" s="56"/>
      <c r="E292" s="56"/>
      <c r="F292" s="56"/>
      <c r="G292" s="56"/>
      <c r="H292" s="56"/>
      <c r="I292" s="56"/>
    </row>
    <row r="293" spans="1:9" s="55" customFormat="1" x14ac:dyDescent="0.2">
      <c r="A293" s="56"/>
      <c r="B293" s="56"/>
      <c r="C293" s="56"/>
      <c r="D293" s="56"/>
      <c r="E293" s="56"/>
      <c r="F293" s="56"/>
      <c r="G293" s="56"/>
      <c r="H293" s="56"/>
      <c r="I293" s="56"/>
    </row>
    <row r="294" spans="1:9" s="55" customFormat="1" x14ac:dyDescent="0.2">
      <c r="A294" s="56"/>
      <c r="B294" s="56"/>
      <c r="C294" s="56"/>
      <c r="D294" s="56"/>
      <c r="E294" s="56"/>
      <c r="F294" s="56"/>
      <c r="G294" s="56"/>
      <c r="H294" s="56"/>
      <c r="I294" s="56"/>
    </row>
    <row r="295" spans="1:9" s="55" customFormat="1" x14ac:dyDescent="0.2">
      <c r="A295" s="56"/>
      <c r="B295" s="56"/>
      <c r="C295" s="56"/>
      <c r="D295" s="56"/>
      <c r="E295" s="56"/>
      <c r="F295" s="56"/>
      <c r="G295" s="56"/>
      <c r="H295" s="56"/>
      <c r="I295" s="56"/>
    </row>
    <row r="296" spans="1:9" s="55" customFormat="1" x14ac:dyDescent="0.2">
      <c r="A296" s="56"/>
      <c r="B296" s="56"/>
      <c r="C296" s="56"/>
      <c r="D296" s="56"/>
      <c r="E296" s="56"/>
      <c r="F296" s="56"/>
      <c r="G296" s="56"/>
      <c r="H296" s="56"/>
      <c r="I296" s="56"/>
    </row>
    <row r="297" spans="1:9" s="55" customFormat="1" x14ac:dyDescent="0.2">
      <c r="A297" s="56"/>
      <c r="B297" s="56"/>
      <c r="C297" s="56"/>
      <c r="D297" s="56"/>
      <c r="E297" s="56"/>
      <c r="F297" s="56"/>
      <c r="G297" s="56"/>
      <c r="H297" s="56"/>
      <c r="I297" s="56"/>
    </row>
    <row r="298" spans="1:9" s="55" customFormat="1" x14ac:dyDescent="0.2">
      <c r="A298" s="56"/>
      <c r="B298" s="56"/>
      <c r="C298" s="56"/>
      <c r="D298" s="56"/>
      <c r="E298" s="56"/>
      <c r="F298" s="56"/>
      <c r="G298" s="56"/>
      <c r="H298" s="56"/>
      <c r="I298" s="56"/>
    </row>
  </sheetData>
  <mergeCells count="9">
    <mergeCell ref="K8:K9"/>
    <mergeCell ref="B7:I7"/>
    <mergeCell ref="C8:C9"/>
    <mergeCell ref="B6:I6"/>
    <mergeCell ref="A8:A9"/>
    <mergeCell ref="B8:B9"/>
    <mergeCell ref="D8:D9"/>
    <mergeCell ref="E8:E9"/>
    <mergeCell ref="F8:I8"/>
  </mergeCells>
  <phoneticPr fontId="3" type="noConversion"/>
  <dataValidations disablePrompts="1" count="2">
    <dataValidation type="list" allowBlank="1" showInputMessage="1" showErrorMessage="1" sqref="C5">
      <formula1>$K$3:$N$3</formula1>
    </dataValidation>
    <dataValidation type="list" allowBlank="1" showInputMessage="1" showErrorMessage="1" sqref="B6:I6">
      <formula1>$K$4:$T$4</formula1>
    </dataValidation>
  </dataValidations>
  <pageMargins left="1.4566929133858268" right="0.39370078740157483" top="0.55118110236220474" bottom="0.15748031496062992" header="0" footer="0"/>
  <pageSetup paperSize="9" scale="95" orientation="landscape" verticalDpi="300" r:id="rId1"/>
  <headerFooter alignWithMargins="0"/>
  <ignoredErrors>
    <ignoredError sqref="E10" evalError="1"/>
    <ignoredError sqref="E13 E15 E30" evalError="1" formula="1"/>
    <ignoredError sqref="D30 D15 D13" formula="1"/>
    <ignoredError sqref="D35 D36:D37" unlockedFormula="1"/>
  </ignoredError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CC369"/>
  <sheetViews>
    <sheetView showGridLines="0" topLeftCell="E7" zoomScale="69" zoomScaleNormal="69" workbookViewId="0">
      <selection activeCell="AA137" sqref="AA137"/>
    </sheetView>
  </sheetViews>
  <sheetFormatPr baseColWidth="10" defaultColWidth="9.140625" defaultRowHeight="15" x14ac:dyDescent="0.25"/>
  <cols>
    <col min="1" max="1" width="45.7109375" style="242" customWidth="1"/>
    <col min="2" max="2" width="42.28515625" style="242" customWidth="1"/>
    <col min="3" max="3" width="13.7109375" style="242" customWidth="1"/>
    <col min="4" max="4" width="38.7109375" style="242" customWidth="1"/>
    <col min="5" max="10" width="5.42578125" style="242" customWidth="1"/>
    <col min="11" max="11" width="5.42578125" style="251" customWidth="1"/>
    <col min="12" max="12" width="5.42578125" style="247" customWidth="1"/>
    <col min="13" max="16" width="5.42578125" style="248" customWidth="1"/>
    <col min="17" max="17" width="9.140625" style="248"/>
    <col min="18" max="18" width="14.5703125" style="248" customWidth="1"/>
    <col min="19" max="19" width="12.28515625" style="248" customWidth="1"/>
    <col min="20" max="20" width="19.7109375" style="248" customWidth="1"/>
    <col min="21" max="21" width="55.7109375" style="252" customWidth="1"/>
    <col min="22" max="22" width="21.7109375" style="397" customWidth="1"/>
    <col min="23" max="23" width="9.140625" style="282"/>
    <col min="24" max="31" width="9.140625" style="248"/>
    <col min="32" max="66" width="9.140625" style="282"/>
    <col min="67" max="81" width="9.140625" style="252"/>
    <col min="82" max="16384" width="9.140625" style="242"/>
  </cols>
  <sheetData>
    <row r="1" spans="1:81" s="248" customFormat="1" ht="15.75" x14ac:dyDescent="0.25">
      <c r="A1" s="472" t="str">
        <f>+[1]PPNE1!$B$1</f>
        <v>Plan Operativo Anual</v>
      </c>
      <c r="B1" s="472"/>
      <c r="C1" s="472"/>
      <c r="D1" s="472"/>
      <c r="E1" s="472"/>
      <c r="F1" s="472"/>
      <c r="G1" s="472"/>
      <c r="H1" s="472"/>
      <c r="I1" s="472"/>
      <c r="J1" s="472"/>
      <c r="K1" s="247"/>
      <c r="L1" s="247"/>
      <c r="V1" s="396"/>
      <c r="W1" s="282"/>
      <c r="AF1" s="282"/>
      <c r="AG1" s="282"/>
      <c r="AH1" s="282"/>
      <c r="AI1" s="282"/>
      <c r="AJ1" s="282"/>
      <c r="AK1" s="282"/>
      <c r="AL1" s="282"/>
      <c r="AM1" s="282"/>
      <c r="AN1" s="282"/>
      <c r="AO1" s="282"/>
      <c r="AP1" s="282"/>
      <c r="AQ1" s="282"/>
      <c r="AR1" s="282"/>
      <c r="AS1" s="282"/>
      <c r="AT1" s="282"/>
      <c r="AU1" s="282"/>
      <c r="AV1" s="282"/>
      <c r="AW1" s="282"/>
      <c r="AX1" s="282"/>
      <c r="AY1" s="282"/>
      <c r="AZ1" s="282"/>
      <c r="BA1" s="282"/>
      <c r="BB1" s="282"/>
      <c r="BC1" s="282"/>
      <c r="BD1" s="282"/>
      <c r="BE1" s="282"/>
      <c r="BF1" s="282"/>
      <c r="BG1" s="282"/>
      <c r="BH1" s="282"/>
      <c r="BI1" s="282"/>
      <c r="BJ1" s="282"/>
      <c r="BK1" s="282"/>
      <c r="BL1" s="282"/>
      <c r="BM1" s="282"/>
      <c r="BN1" s="282"/>
    </row>
    <row r="2" spans="1:81" s="248" customFormat="1" ht="15.75" x14ac:dyDescent="0.25">
      <c r="A2" s="472" t="s">
        <v>269</v>
      </c>
      <c r="B2" s="472"/>
      <c r="C2" s="472"/>
      <c r="D2" s="472"/>
      <c r="E2" s="472"/>
      <c r="F2" s="472"/>
      <c r="G2" s="472"/>
      <c r="H2" s="472"/>
      <c r="I2" s="472"/>
      <c r="J2" s="472"/>
      <c r="K2" s="247"/>
      <c r="L2" s="247"/>
      <c r="V2" s="396"/>
      <c r="W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row>
    <row r="3" spans="1:81" s="248" customFormat="1" x14ac:dyDescent="0.25">
      <c r="A3" s="473" t="s">
        <v>270</v>
      </c>
      <c r="B3" s="473"/>
      <c r="C3" s="473"/>
      <c r="D3" s="473"/>
      <c r="E3" s="473"/>
      <c r="F3" s="473"/>
      <c r="G3" s="473"/>
      <c r="H3" s="473"/>
      <c r="I3" s="473"/>
      <c r="J3" s="473"/>
      <c r="K3" s="250" t="s">
        <v>274</v>
      </c>
      <c r="L3" s="247"/>
      <c r="V3" s="396"/>
      <c r="W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row>
    <row r="4" spans="1:81" s="248" customFormat="1" x14ac:dyDescent="0.25">
      <c r="A4" s="474" t="s">
        <v>957</v>
      </c>
      <c r="B4" s="474"/>
      <c r="C4" s="474"/>
      <c r="D4" s="474"/>
      <c r="E4" s="474"/>
      <c r="F4" s="474"/>
      <c r="G4" s="474"/>
      <c r="H4" s="474"/>
      <c r="I4" s="474"/>
      <c r="J4" s="474"/>
      <c r="K4" s="250" t="s">
        <v>280</v>
      </c>
      <c r="L4" s="247"/>
      <c r="V4" s="396"/>
      <c r="W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row>
    <row r="5" spans="1:81" s="248" customFormat="1" x14ac:dyDescent="0.25">
      <c r="A5" s="474">
        <f>[1]PPNE1!$C$5</f>
        <v>2026</v>
      </c>
      <c r="B5" s="474"/>
      <c r="C5" s="474"/>
      <c r="D5" s="474"/>
      <c r="E5" s="474"/>
      <c r="F5" s="474"/>
      <c r="G5" s="474"/>
      <c r="H5" s="474"/>
      <c r="I5" s="474"/>
      <c r="J5" s="474"/>
      <c r="K5" s="250" t="s">
        <v>275</v>
      </c>
      <c r="L5" s="249"/>
      <c r="V5" s="396"/>
      <c r="W5" s="282"/>
      <c r="AF5" s="282"/>
      <c r="AG5" s="282"/>
      <c r="AH5" s="282"/>
      <c r="AI5" s="282"/>
      <c r="AJ5" s="282"/>
      <c r="AK5" s="282"/>
      <c r="AL5" s="282"/>
      <c r="AM5" s="282"/>
      <c r="AN5" s="282"/>
      <c r="AO5" s="282"/>
      <c r="AP5" s="282"/>
      <c r="AQ5" s="282"/>
      <c r="AR5" s="282"/>
      <c r="AS5" s="282"/>
      <c r="AT5" s="282"/>
      <c r="AU5" s="282"/>
      <c r="AV5" s="282"/>
      <c r="AW5" s="282"/>
      <c r="AX5" s="282"/>
      <c r="AY5" s="282"/>
      <c r="AZ5" s="282"/>
      <c r="BA5" s="282"/>
      <c r="BB5" s="282"/>
      <c r="BC5" s="282"/>
      <c r="BD5" s="282"/>
      <c r="BE5" s="282"/>
      <c r="BF5" s="282"/>
      <c r="BG5" s="282"/>
      <c r="BH5" s="282"/>
      <c r="BI5" s="282"/>
      <c r="BJ5" s="282"/>
      <c r="BK5" s="282"/>
      <c r="BL5" s="282"/>
      <c r="BM5" s="282"/>
      <c r="BN5" s="282"/>
    </row>
    <row r="6" spans="1:81" x14ac:dyDescent="0.25">
      <c r="A6" s="425" t="s">
        <v>214</v>
      </c>
      <c r="B6" s="475"/>
      <c r="C6" s="475"/>
      <c r="D6" s="475"/>
      <c r="E6" s="475"/>
      <c r="F6" s="475"/>
      <c r="G6" s="475"/>
      <c r="H6" s="475"/>
      <c r="I6" s="475"/>
      <c r="J6" s="475"/>
      <c r="K6" s="250" t="s">
        <v>909</v>
      </c>
    </row>
    <row r="7" spans="1:81" s="248" customFormat="1" x14ac:dyDescent="0.25">
      <c r="A7" s="424" t="s">
        <v>911</v>
      </c>
      <c r="B7" s="471"/>
      <c r="C7" s="471"/>
      <c r="D7" s="471"/>
      <c r="E7" s="471"/>
      <c r="F7" s="471"/>
      <c r="G7" s="471"/>
      <c r="H7" s="471"/>
      <c r="I7" s="471"/>
      <c r="J7" s="471"/>
      <c r="K7" s="251"/>
      <c r="L7" s="249"/>
      <c r="U7" s="252"/>
      <c r="V7" s="397"/>
      <c r="W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252"/>
      <c r="BP7" s="252"/>
      <c r="BQ7" s="252"/>
      <c r="BR7" s="252"/>
      <c r="BS7" s="252"/>
      <c r="BT7" s="252"/>
      <c r="BU7" s="252"/>
      <c r="BV7" s="252"/>
      <c r="BW7" s="252"/>
      <c r="BX7" s="252"/>
      <c r="BY7" s="252"/>
      <c r="BZ7" s="252"/>
      <c r="CA7" s="252"/>
      <c r="CB7" s="252"/>
      <c r="CC7" s="252"/>
    </row>
    <row r="8" spans="1:81" s="254" customFormat="1" ht="25.5" x14ac:dyDescent="0.25">
      <c r="A8" s="284" t="s">
        <v>914</v>
      </c>
      <c r="B8" s="284" t="s">
        <v>915</v>
      </c>
      <c r="C8" s="284" t="s">
        <v>916</v>
      </c>
      <c r="D8" s="284" t="s">
        <v>917</v>
      </c>
      <c r="E8" s="284" t="s">
        <v>918</v>
      </c>
      <c r="F8" s="284" t="s">
        <v>919</v>
      </c>
      <c r="G8" s="284" t="s">
        <v>920</v>
      </c>
      <c r="H8" s="284" t="s">
        <v>921</v>
      </c>
      <c r="I8" s="284" t="s">
        <v>922</v>
      </c>
      <c r="J8" s="284" t="s">
        <v>923</v>
      </c>
      <c r="K8" s="284" t="s">
        <v>924</v>
      </c>
      <c r="L8" s="284" t="s">
        <v>925</v>
      </c>
      <c r="M8" s="284" t="s">
        <v>926</v>
      </c>
      <c r="N8" s="284" t="s">
        <v>927</v>
      </c>
      <c r="O8" s="284" t="s">
        <v>928</v>
      </c>
      <c r="P8" s="284" t="s">
        <v>929</v>
      </c>
      <c r="Q8" s="284" t="s">
        <v>930</v>
      </c>
      <c r="R8" s="284" t="s">
        <v>931</v>
      </c>
      <c r="S8" s="284" t="s">
        <v>932</v>
      </c>
      <c r="T8" s="284" t="s">
        <v>933</v>
      </c>
      <c r="U8" s="284" t="s">
        <v>1086</v>
      </c>
      <c r="V8" s="284" t="s">
        <v>1059</v>
      </c>
      <c r="W8" s="283"/>
      <c r="X8" s="264"/>
      <c r="Y8" s="264"/>
      <c r="Z8" s="264"/>
      <c r="AA8" s="264"/>
      <c r="AB8" s="264"/>
      <c r="AC8" s="289"/>
      <c r="AD8" s="264"/>
      <c r="AE8" s="264"/>
      <c r="AF8" s="283"/>
      <c r="AG8" s="283"/>
      <c r="AH8" s="283"/>
      <c r="AI8" s="283"/>
      <c r="AJ8" s="283"/>
      <c r="AK8" s="283"/>
      <c r="AL8" s="283"/>
      <c r="AM8" s="283"/>
      <c r="AN8" s="283"/>
      <c r="AO8" s="283"/>
      <c r="AP8" s="283"/>
      <c r="AQ8" s="283"/>
      <c r="AR8" s="283"/>
      <c r="AS8" s="283"/>
      <c r="AT8" s="283"/>
      <c r="AU8" s="283"/>
      <c r="AV8" s="283"/>
      <c r="AW8" s="283"/>
      <c r="AX8" s="283"/>
      <c r="AY8" s="283"/>
      <c r="AZ8" s="283"/>
      <c r="BA8" s="283"/>
      <c r="BB8" s="283"/>
      <c r="BC8" s="283"/>
      <c r="BD8" s="283"/>
      <c r="BE8" s="283"/>
      <c r="BF8" s="283"/>
      <c r="BG8" s="283"/>
      <c r="BH8" s="283"/>
      <c r="BI8" s="283"/>
      <c r="BJ8" s="283"/>
      <c r="BK8" s="283"/>
      <c r="BL8" s="283"/>
      <c r="BM8" s="283"/>
      <c r="BN8" s="283"/>
    </row>
    <row r="9" spans="1:81" s="407" customFormat="1" ht="157.5" customHeight="1" x14ac:dyDescent="0.2">
      <c r="A9" s="445" t="s">
        <v>1061</v>
      </c>
      <c r="B9" s="445" t="s">
        <v>1460</v>
      </c>
      <c r="C9" s="445" t="s">
        <v>1461</v>
      </c>
      <c r="D9" s="445" t="s">
        <v>1462</v>
      </c>
      <c r="E9" s="446">
        <v>2</v>
      </c>
      <c r="F9" s="446">
        <v>2</v>
      </c>
      <c r="G9" s="446">
        <v>1</v>
      </c>
      <c r="H9" s="446">
        <v>1</v>
      </c>
      <c r="I9" s="446">
        <v>1</v>
      </c>
      <c r="J9" s="446">
        <v>2</v>
      </c>
      <c r="K9" s="446">
        <v>1</v>
      </c>
      <c r="L9" s="446">
        <v>1</v>
      </c>
      <c r="M9" s="446">
        <v>2</v>
      </c>
      <c r="N9" s="446">
        <v>1</v>
      </c>
      <c r="O9" s="446">
        <v>1</v>
      </c>
      <c r="P9" s="446">
        <v>2</v>
      </c>
      <c r="Q9" s="447">
        <f>SUM(E9:P9)</f>
        <v>17</v>
      </c>
      <c r="R9" s="445"/>
      <c r="S9" s="445"/>
      <c r="T9" s="448" t="s">
        <v>1463</v>
      </c>
      <c r="U9" s="448" t="s">
        <v>1464</v>
      </c>
      <c r="V9" s="426" t="s">
        <v>1441</v>
      </c>
      <c r="W9" s="405" t="s">
        <v>1808</v>
      </c>
      <c r="X9" s="406"/>
      <c r="Y9" s="406"/>
      <c r="Z9" s="406"/>
      <c r="AA9" s="406"/>
      <c r="AB9" s="406"/>
      <c r="AC9" s="406"/>
      <c r="AD9" s="406"/>
      <c r="AE9" s="406"/>
      <c r="AF9" s="405"/>
      <c r="AG9" s="405"/>
      <c r="AH9" s="405"/>
      <c r="AI9" s="405"/>
      <c r="AJ9" s="405"/>
      <c r="AK9" s="405"/>
      <c r="AL9" s="405"/>
      <c r="AM9" s="405"/>
      <c r="AN9" s="405"/>
      <c r="AO9" s="405"/>
      <c r="AP9" s="405"/>
      <c r="AQ9" s="405"/>
      <c r="AR9" s="405"/>
      <c r="AS9" s="405"/>
      <c r="AT9" s="405"/>
      <c r="AU9" s="405"/>
      <c r="AV9" s="405"/>
      <c r="AW9" s="405"/>
      <c r="AX9" s="405"/>
      <c r="AY9" s="405"/>
      <c r="AZ9" s="405"/>
      <c r="BA9" s="405"/>
      <c r="BB9" s="405"/>
      <c r="BC9" s="405"/>
      <c r="BD9" s="405"/>
      <c r="BE9" s="405"/>
      <c r="BF9" s="405"/>
      <c r="BG9" s="405"/>
      <c r="BH9" s="405"/>
      <c r="BI9" s="405"/>
      <c r="BJ9" s="405"/>
      <c r="BK9" s="405"/>
      <c r="BL9" s="405"/>
      <c r="BM9" s="405"/>
      <c r="BN9" s="405"/>
    </row>
    <row r="10" spans="1:81" s="407" customFormat="1" ht="137.25" customHeight="1" x14ac:dyDescent="0.2">
      <c r="A10" s="445" t="s">
        <v>1061</v>
      </c>
      <c r="B10" s="445" t="s">
        <v>1460</v>
      </c>
      <c r="C10" s="445" t="s">
        <v>1465</v>
      </c>
      <c r="D10" s="445" t="s">
        <v>1467</v>
      </c>
      <c r="E10" s="446"/>
      <c r="F10" s="446"/>
      <c r="G10" s="446">
        <v>1</v>
      </c>
      <c r="H10" s="446"/>
      <c r="I10" s="446"/>
      <c r="J10" s="446">
        <v>1</v>
      </c>
      <c r="K10" s="446"/>
      <c r="L10" s="446"/>
      <c r="M10" s="446">
        <v>1</v>
      </c>
      <c r="N10" s="446"/>
      <c r="O10" s="446"/>
      <c r="P10" s="446">
        <v>1</v>
      </c>
      <c r="Q10" s="447">
        <f t="shared" ref="Q10:Q72" si="0">SUM(E10:P10)</f>
        <v>4</v>
      </c>
      <c r="R10" s="445"/>
      <c r="S10" s="445"/>
      <c r="T10" s="448" t="s">
        <v>1468</v>
      </c>
      <c r="U10" s="448" t="s">
        <v>1469</v>
      </c>
      <c r="V10" s="426" t="s">
        <v>1441</v>
      </c>
      <c r="W10" s="405" t="s">
        <v>1808</v>
      </c>
      <c r="X10" s="406"/>
      <c r="Y10" s="406"/>
      <c r="Z10" s="406"/>
      <c r="AA10" s="406"/>
      <c r="AB10" s="406"/>
      <c r="AC10" s="406"/>
      <c r="AD10" s="406"/>
      <c r="AE10" s="406"/>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405"/>
      <c r="BN10" s="405"/>
    </row>
    <row r="11" spans="1:81" s="407" customFormat="1" ht="137.25" customHeight="1" x14ac:dyDescent="0.2">
      <c r="A11" s="445" t="s">
        <v>1061</v>
      </c>
      <c r="B11" s="445" t="s">
        <v>1460</v>
      </c>
      <c r="C11" s="445" t="s">
        <v>1466</v>
      </c>
      <c r="D11" s="445" t="s">
        <v>1473</v>
      </c>
      <c r="E11" s="446"/>
      <c r="F11" s="446"/>
      <c r="G11" s="446">
        <v>1</v>
      </c>
      <c r="H11" s="446"/>
      <c r="I11" s="446"/>
      <c r="J11" s="446">
        <v>1</v>
      </c>
      <c r="K11" s="446"/>
      <c r="L11" s="446"/>
      <c r="M11" s="446">
        <v>1</v>
      </c>
      <c r="N11" s="446"/>
      <c r="O11" s="446"/>
      <c r="P11" s="446">
        <v>1</v>
      </c>
      <c r="Q11" s="447">
        <f t="shared" si="0"/>
        <v>4</v>
      </c>
      <c r="R11" s="445"/>
      <c r="S11" s="445"/>
      <c r="T11" s="448" t="s">
        <v>1474</v>
      </c>
      <c r="U11" s="448" t="s">
        <v>1469</v>
      </c>
      <c r="V11" s="426" t="s">
        <v>1441</v>
      </c>
      <c r="W11" s="405" t="s">
        <v>1809</v>
      </c>
      <c r="X11" s="406"/>
      <c r="Y11" s="406"/>
      <c r="Z11" s="406"/>
      <c r="AA11" s="406"/>
      <c r="AB11" s="406"/>
      <c r="AC11" s="406"/>
      <c r="AD11" s="406"/>
      <c r="AE11" s="406"/>
      <c r="AF11" s="405"/>
      <c r="AG11" s="405"/>
      <c r="AH11" s="405"/>
      <c r="AI11" s="405"/>
      <c r="AJ11" s="405"/>
      <c r="AK11" s="405"/>
      <c r="AL11" s="405"/>
      <c r="AM11" s="405"/>
      <c r="AN11" s="405"/>
      <c r="AO11" s="405"/>
      <c r="AP11" s="405"/>
      <c r="AQ11" s="405"/>
      <c r="AR11" s="405"/>
      <c r="AS11" s="405"/>
      <c r="AT11" s="405"/>
      <c r="AU11" s="405"/>
      <c r="AV11" s="405"/>
      <c r="AW11" s="405"/>
      <c r="AX11" s="405"/>
      <c r="AY11" s="405"/>
      <c r="AZ11" s="405"/>
      <c r="BA11" s="405"/>
      <c r="BB11" s="405"/>
      <c r="BC11" s="405"/>
      <c r="BD11" s="405"/>
      <c r="BE11" s="405"/>
      <c r="BF11" s="405"/>
      <c r="BG11" s="405"/>
      <c r="BH11" s="405"/>
      <c r="BI11" s="405"/>
      <c r="BJ11" s="405"/>
      <c r="BK11" s="405"/>
      <c r="BL11" s="405"/>
      <c r="BM11" s="405"/>
      <c r="BN11" s="405"/>
    </row>
    <row r="12" spans="1:81" s="407" customFormat="1" ht="93" customHeight="1" x14ac:dyDescent="0.2">
      <c r="A12" s="257" t="s">
        <v>1494</v>
      </c>
      <c r="B12" s="257" t="s">
        <v>1495</v>
      </c>
      <c r="C12" s="257" t="s">
        <v>1496</v>
      </c>
      <c r="D12" s="257" t="s">
        <v>1497</v>
      </c>
      <c r="E12" s="401"/>
      <c r="F12" s="401"/>
      <c r="G12" s="401">
        <v>1</v>
      </c>
      <c r="H12" s="401"/>
      <c r="I12" s="401"/>
      <c r="J12" s="401">
        <v>1</v>
      </c>
      <c r="K12" s="401"/>
      <c r="L12" s="401"/>
      <c r="M12" s="401">
        <v>1</v>
      </c>
      <c r="N12" s="401"/>
      <c r="O12" s="401"/>
      <c r="P12" s="401">
        <v>1</v>
      </c>
      <c r="Q12" s="402">
        <v>4</v>
      </c>
      <c r="R12" s="257" t="s">
        <v>934</v>
      </c>
      <c r="S12" s="257"/>
      <c r="T12" s="403"/>
      <c r="U12" s="403"/>
      <c r="V12" s="449" t="s">
        <v>1498</v>
      </c>
      <c r="W12" s="405"/>
      <c r="X12" s="406"/>
      <c r="Y12" s="406"/>
      <c r="Z12" s="406"/>
      <c r="AA12" s="406"/>
      <c r="AB12" s="406"/>
      <c r="AC12" s="406"/>
      <c r="AD12" s="406"/>
      <c r="AE12" s="406"/>
      <c r="AF12" s="405"/>
      <c r="AG12" s="405"/>
      <c r="AH12" s="405"/>
      <c r="AI12" s="405"/>
      <c r="AJ12" s="405"/>
      <c r="AK12" s="405"/>
      <c r="AL12" s="405"/>
      <c r="AM12" s="405"/>
      <c r="AN12" s="405"/>
      <c r="AO12" s="405"/>
      <c r="AP12" s="405"/>
      <c r="AQ12" s="405"/>
      <c r="AR12" s="405"/>
      <c r="AS12" s="405"/>
      <c r="AT12" s="405"/>
      <c r="AU12" s="405"/>
      <c r="AV12" s="405"/>
      <c r="AW12" s="405"/>
      <c r="AX12" s="405"/>
      <c r="AY12" s="405"/>
      <c r="AZ12" s="405"/>
      <c r="BA12" s="405"/>
      <c r="BB12" s="405"/>
      <c r="BC12" s="405"/>
      <c r="BD12" s="405"/>
      <c r="BE12" s="405"/>
      <c r="BF12" s="405"/>
      <c r="BG12" s="405"/>
      <c r="BH12" s="405"/>
      <c r="BI12" s="405"/>
      <c r="BJ12" s="405"/>
      <c r="BK12" s="405"/>
      <c r="BL12" s="405"/>
      <c r="BM12" s="405"/>
      <c r="BN12" s="405"/>
    </row>
    <row r="13" spans="1:81" s="407" customFormat="1" ht="82.5" customHeight="1" x14ac:dyDescent="0.2">
      <c r="A13" s="257" t="s">
        <v>1494</v>
      </c>
      <c r="B13" s="257" t="s">
        <v>1495</v>
      </c>
      <c r="C13" s="257" t="s">
        <v>1499</v>
      </c>
      <c r="D13" s="257" t="s">
        <v>1500</v>
      </c>
      <c r="E13" s="401">
        <v>1</v>
      </c>
      <c r="F13" s="401">
        <v>1</v>
      </c>
      <c r="G13" s="401">
        <v>1</v>
      </c>
      <c r="H13" s="401">
        <v>1</v>
      </c>
      <c r="I13" s="401">
        <v>1</v>
      </c>
      <c r="J13" s="401">
        <v>1</v>
      </c>
      <c r="K13" s="401">
        <v>1</v>
      </c>
      <c r="L13" s="401">
        <v>1</v>
      </c>
      <c r="M13" s="401">
        <v>1</v>
      </c>
      <c r="N13" s="401">
        <v>1</v>
      </c>
      <c r="O13" s="401">
        <v>1</v>
      </c>
      <c r="P13" s="401">
        <v>1</v>
      </c>
      <c r="Q13" s="402">
        <v>12</v>
      </c>
      <c r="R13" s="257" t="s">
        <v>11</v>
      </c>
      <c r="S13" s="257"/>
      <c r="T13" s="403" t="s">
        <v>1501</v>
      </c>
      <c r="U13" s="403"/>
      <c r="V13" s="449" t="s">
        <v>1498</v>
      </c>
      <c r="W13" s="405"/>
      <c r="X13" s="406"/>
      <c r="Y13" s="406"/>
      <c r="Z13" s="406"/>
      <c r="AA13" s="406"/>
      <c r="AB13" s="406"/>
      <c r="AC13" s="406"/>
      <c r="AD13" s="406"/>
      <c r="AE13" s="406"/>
      <c r="AF13" s="405"/>
      <c r="AG13" s="405"/>
      <c r="AH13" s="405"/>
      <c r="AI13" s="405"/>
      <c r="AJ13" s="405"/>
      <c r="AK13" s="405"/>
      <c r="AL13" s="405"/>
      <c r="AM13" s="405"/>
      <c r="AN13" s="405"/>
      <c r="AO13" s="405"/>
      <c r="AP13" s="405"/>
      <c r="AQ13" s="405"/>
      <c r="AR13" s="405"/>
      <c r="AS13" s="405"/>
      <c r="AT13" s="405"/>
      <c r="AU13" s="405"/>
      <c r="AV13" s="405"/>
      <c r="AW13" s="405"/>
      <c r="AX13" s="405"/>
      <c r="AY13" s="405"/>
      <c r="AZ13" s="405"/>
      <c r="BA13" s="405"/>
      <c r="BB13" s="405"/>
      <c r="BC13" s="405"/>
      <c r="BD13" s="405"/>
      <c r="BE13" s="405"/>
      <c r="BF13" s="405"/>
      <c r="BG13" s="405"/>
      <c r="BH13" s="405"/>
      <c r="BI13" s="405"/>
      <c r="BJ13" s="405"/>
      <c r="BK13" s="405"/>
      <c r="BL13" s="405"/>
      <c r="BM13" s="405"/>
      <c r="BN13" s="405"/>
    </row>
    <row r="14" spans="1:81" s="407" customFormat="1" ht="102.75" customHeight="1" x14ac:dyDescent="0.2">
      <c r="A14" s="257" t="s">
        <v>1494</v>
      </c>
      <c r="B14" s="257" t="s">
        <v>1495</v>
      </c>
      <c r="C14" s="257" t="s">
        <v>1502</v>
      </c>
      <c r="D14" s="257" t="s">
        <v>1503</v>
      </c>
      <c r="E14" s="401"/>
      <c r="F14" s="401"/>
      <c r="G14" s="401">
        <v>1</v>
      </c>
      <c r="H14" s="401"/>
      <c r="I14" s="401"/>
      <c r="J14" s="401">
        <v>1</v>
      </c>
      <c r="K14" s="401"/>
      <c r="L14" s="401"/>
      <c r="M14" s="401">
        <v>1</v>
      </c>
      <c r="N14" s="401"/>
      <c r="O14" s="401"/>
      <c r="P14" s="401">
        <v>1</v>
      </c>
      <c r="Q14" s="402">
        <v>4</v>
      </c>
      <c r="R14" s="257" t="s">
        <v>943</v>
      </c>
      <c r="S14" s="257"/>
      <c r="T14" s="403"/>
      <c r="U14" s="403"/>
      <c r="V14" s="449" t="s">
        <v>1498</v>
      </c>
      <c r="W14" s="405"/>
      <c r="X14" s="406"/>
      <c r="Y14" s="406"/>
      <c r="Z14" s="406"/>
      <c r="AA14" s="406"/>
      <c r="AB14" s="406"/>
      <c r="AC14" s="406"/>
      <c r="AD14" s="406"/>
      <c r="AE14" s="406"/>
      <c r="AF14" s="405"/>
      <c r="AG14" s="405"/>
      <c r="AH14" s="405"/>
      <c r="AI14" s="405"/>
      <c r="AJ14" s="405"/>
      <c r="AK14" s="405"/>
      <c r="AL14" s="405"/>
      <c r="AM14" s="405"/>
      <c r="AN14" s="405"/>
      <c r="AO14" s="405"/>
      <c r="AP14" s="405"/>
      <c r="AQ14" s="405"/>
      <c r="AR14" s="405"/>
      <c r="AS14" s="405"/>
      <c r="AT14" s="405"/>
      <c r="AU14" s="405"/>
      <c r="AV14" s="405"/>
      <c r="AW14" s="405"/>
      <c r="AX14" s="405"/>
      <c r="AY14" s="405"/>
      <c r="AZ14" s="405"/>
      <c r="BA14" s="405"/>
      <c r="BB14" s="405"/>
      <c r="BC14" s="405"/>
      <c r="BD14" s="405"/>
      <c r="BE14" s="405"/>
      <c r="BF14" s="405"/>
      <c r="BG14" s="405"/>
      <c r="BH14" s="405"/>
      <c r="BI14" s="405"/>
      <c r="BJ14" s="405"/>
      <c r="BK14" s="405"/>
      <c r="BL14" s="405"/>
      <c r="BM14" s="405"/>
      <c r="BN14" s="405"/>
    </row>
    <row r="15" spans="1:81" s="407" customFormat="1" ht="102" x14ac:dyDescent="0.2">
      <c r="A15" s="445" t="s">
        <v>1061</v>
      </c>
      <c r="B15" s="445" t="s">
        <v>1460</v>
      </c>
      <c r="C15" s="445" t="s">
        <v>1470</v>
      </c>
      <c r="D15" s="445" t="s">
        <v>1475</v>
      </c>
      <c r="E15" s="446">
        <v>1</v>
      </c>
      <c r="F15" s="446"/>
      <c r="G15" s="446"/>
      <c r="H15" s="446">
        <v>1</v>
      </c>
      <c r="I15" s="446"/>
      <c r="J15" s="446"/>
      <c r="K15" s="446">
        <v>1</v>
      </c>
      <c r="L15" s="446"/>
      <c r="M15" s="446"/>
      <c r="N15" s="446">
        <v>1</v>
      </c>
      <c r="O15" s="446"/>
      <c r="P15" s="446"/>
      <c r="Q15" s="447">
        <f t="shared" si="0"/>
        <v>4</v>
      </c>
      <c r="R15" s="445"/>
      <c r="S15" s="445"/>
      <c r="T15" s="448" t="s">
        <v>1471</v>
      </c>
      <c r="U15" s="448" t="s">
        <v>1476</v>
      </c>
      <c r="V15" s="426" t="s">
        <v>1441</v>
      </c>
      <c r="W15" s="405" t="s">
        <v>1808</v>
      </c>
      <c r="X15" s="406"/>
      <c r="Y15" s="406"/>
      <c r="Z15" s="406"/>
      <c r="AA15" s="406"/>
      <c r="AB15" s="406"/>
      <c r="AC15" s="406"/>
      <c r="AD15" s="406"/>
      <c r="AE15" s="406"/>
      <c r="AF15" s="405"/>
      <c r="AG15" s="405"/>
      <c r="AH15" s="405"/>
      <c r="AI15" s="405"/>
      <c r="AJ15" s="405"/>
      <c r="AK15" s="405"/>
      <c r="AL15" s="405"/>
      <c r="AM15" s="405"/>
      <c r="AN15" s="405"/>
      <c r="AO15" s="405"/>
      <c r="AP15" s="405"/>
      <c r="AQ15" s="405"/>
      <c r="AR15" s="405"/>
      <c r="AS15" s="405"/>
      <c r="AT15" s="405"/>
      <c r="AU15" s="405"/>
      <c r="AV15" s="405"/>
      <c r="AW15" s="405"/>
      <c r="AX15" s="405"/>
      <c r="AY15" s="405"/>
      <c r="AZ15" s="405"/>
      <c r="BA15" s="405"/>
      <c r="BB15" s="405"/>
      <c r="BC15" s="405"/>
      <c r="BD15" s="405"/>
      <c r="BE15" s="405"/>
      <c r="BF15" s="405"/>
      <c r="BG15" s="405"/>
      <c r="BH15" s="405"/>
      <c r="BI15" s="405"/>
      <c r="BJ15" s="405"/>
      <c r="BK15" s="405"/>
      <c r="BL15" s="405"/>
      <c r="BM15" s="405"/>
      <c r="BN15" s="405"/>
    </row>
    <row r="16" spans="1:81" s="407" customFormat="1" ht="75.75" customHeight="1" x14ac:dyDescent="0.2">
      <c r="A16" s="257" t="s">
        <v>1494</v>
      </c>
      <c r="B16" s="257" t="s">
        <v>1495</v>
      </c>
      <c r="C16" s="257" t="s">
        <v>1504</v>
      </c>
      <c r="D16" s="257" t="s">
        <v>1505</v>
      </c>
      <c r="E16" s="401"/>
      <c r="F16" s="401"/>
      <c r="G16" s="401">
        <v>1</v>
      </c>
      <c r="H16" s="401"/>
      <c r="I16" s="401"/>
      <c r="J16" s="401">
        <v>1</v>
      </c>
      <c r="K16" s="401"/>
      <c r="L16" s="401"/>
      <c r="M16" s="401">
        <v>1</v>
      </c>
      <c r="N16" s="401"/>
      <c r="O16" s="401"/>
      <c r="P16" s="401">
        <v>1</v>
      </c>
      <c r="Q16" s="402">
        <v>4</v>
      </c>
      <c r="R16" s="257" t="s">
        <v>1506</v>
      </c>
      <c r="S16" s="257" t="s">
        <v>1507</v>
      </c>
      <c r="T16" s="403" t="s">
        <v>1508</v>
      </c>
      <c r="U16" s="403" t="s">
        <v>1509</v>
      </c>
      <c r="V16" s="449" t="s">
        <v>1510</v>
      </c>
      <c r="W16" s="405"/>
      <c r="X16" s="406"/>
      <c r="Y16" s="406"/>
      <c r="Z16" s="406"/>
      <c r="AA16" s="406"/>
      <c r="AB16" s="406"/>
      <c r="AC16" s="406"/>
      <c r="AD16" s="406"/>
      <c r="AE16" s="406"/>
      <c r="AF16" s="405"/>
      <c r="AG16" s="405"/>
      <c r="AH16" s="405"/>
      <c r="AI16" s="405"/>
      <c r="AJ16" s="405"/>
      <c r="AK16" s="405"/>
      <c r="AL16" s="405"/>
      <c r="AM16" s="405"/>
      <c r="AN16" s="405"/>
      <c r="AO16" s="405"/>
      <c r="AP16" s="405"/>
      <c r="AQ16" s="405"/>
      <c r="AR16" s="405"/>
      <c r="AS16" s="405"/>
      <c r="AT16" s="405"/>
      <c r="AU16" s="405"/>
      <c r="AV16" s="405"/>
      <c r="AW16" s="405"/>
      <c r="AX16" s="405"/>
      <c r="AY16" s="405"/>
      <c r="AZ16" s="405"/>
      <c r="BA16" s="405"/>
      <c r="BB16" s="405"/>
      <c r="BC16" s="405"/>
      <c r="BD16" s="405"/>
      <c r="BE16" s="405"/>
      <c r="BF16" s="405"/>
      <c r="BG16" s="405"/>
      <c r="BH16" s="405"/>
      <c r="BI16" s="405"/>
      <c r="BJ16" s="405"/>
      <c r="BK16" s="405"/>
      <c r="BL16" s="405"/>
      <c r="BM16" s="405"/>
      <c r="BN16" s="405"/>
    </row>
    <row r="17" spans="1:66" s="407" customFormat="1" ht="75.75" customHeight="1" x14ac:dyDescent="0.2">
      <c r="A17" s="257" t="s">
        <v>1494</v>
      </c>
      <c r="B17" s="257" t="s">
        <v>1495</v>
      </c>
      <c r="C17" s="257" t="s">
        <v>1511</v>
      </c>
      <c r="D17" s="257" t="s">
        <v>1512</v>
      </c>
      <c r="E17" s="401"/>
      <c r="F17" s="401"/>
      <c r="G17" s="401">
        <v>1</v>
      </c>
      <c r="H17" s="401"/>
      <c r="I17" s="401"/>
      <c r="J17" s="401">
        <v>1</v>
      </c>
      <c r="K17" s="401"/>
      <c r="L17" s="401"/>
      <c r="M17" s="401">
        <v>1</v>
      </c>
      <c r="N17" s="401"/>
      <c r="O17" s="401"/>
      <c r="P17" s="401">
        <v>1</v>
      </c>
      <c r="Q17" s="402">
        <v>4</v>
      </c>
      <c r="R17" s="257" t="s">
        <v>943</v>
      </c>
      <c r="S17" s="257"/>
      <c r="T17" s="403"/>
      <c r="U17" s="403"/>
      <c r="V17" s="449" t="s">
        <v>1510</v>
      </c>
      <c r="W17" s="405"/>
      <c r="X17" s="406"/>
      <c r="Y17" s="406"/>
      <c r="Z17" s="406"/>
      <c r="AA17" s="406"/>
      <c r="AB17" s="406"/>
      <c r="AC17" s="406"/>
      <c r="AD17" s="406"/>
      <c r="AE17" s="406"/>
      <c r="AF17" s="405"/>
      <c r="AG17" s="405"/>
      <c r="AH17" s="405"/>
      <c r="AI17" s="405"/>
      <c r="AJ17" s="405"/>
      <c r="AK17" s="405"/>
      <c r="AL17" s="405"/>
      <c r="AM17" s="405"/>
      <c r="AN17" s="405"/>
      <c r="AO17" s="405"/>
      <c r="AP17" s="405"/>
      <c r="AQ17" s="405"/>
      <c r="AR17" s="405"/>
      <c r="AS17" s="405"/>
      <c r="AT17" s="405"/>
      <c r="AU17" s="405"/>
      <c r="AV17" s="405"/>
      <c r="AW17" s="405"/>
      <c r="AX17" s="405"/>
      <c r="AY17" s="405"/>
      <c r="AZ17" s="405"/>
      <c r="BA17" s="405"/>
      <c r="BB17" s="405"/>
      <c r="BC17" s="405"/>
      <c r="BD17" s="405"/>
      <c r="BE17" s="405"/>
      <c r="BF17" s="405"/>
      <c r="BG17" s="405"/>
      <c r="BH17" s="405"/>
      <c r="BI17" s="405"/>
      <c r="BJ17" s="405"/>
      <c r="BK17" s="405"/>
      <c r="BL17" s="405"/>
      <c r="BM17" s="405"/>
      <c r="BN17" s="405"/>
    </row>
    <row r="18" spans="1:66" s="407" customFormat="1" ht="79.5" customHeight="1" x14ac:dyDescent="0.2">
      <c r="A18" s="257" t="s">
        <v>1494</v>
      </c>
      <c r="B18" s="257" t="s">
        <v>1495</v>
      </c>
      <c r="C18" s="257" t="s">
        <v>1513</v>
      </c>
      <c r="D18" s="257" t="s">
        <v>1514</v>
      </c>
      <c r="E18" s="401"/>
      <c r="F18" s="401"/>
      <c r="G18" s="401">
        <v>1</v>
      </c>
      <c r="H18" s="401"/>
      <c r="I18" s="401"/>
      <c r="J18" s="401">
        <v>1</v>
      </c>
      <c r="K18" s="401"/>
      <c r="L18" s="401"/>
      <c r="M18" s="401">
        <v>1</v>
      </c>
      <c r="N18" s="401"/>
      <c r="O18" s="401"/>
      <c r="P18" s="401">
        <v>1</v>
      </c>
      <c r="Q18" s="402">
        <v>4</v>
      </c>
      <c r="R18" s="257" t="s">
        <v>938</v>
      </c>
      <c r="S18" s="257" t="s">
        <v>934</v>
      </c>
      <c r="T18" s="403"/>
      <c r="U18" s="403" t="s">
        <v>1515</v>
      </c>
      <c r="V18" s="449" t="s">
        <v>1510</v>
      </c>
      <c r="W18" s="405"/>
      <c r="X18" s="406"/>
      <c r="Y18" s="406"/>
      <c r="Z18" s="406"/>
      <c r="AA18" s="406"/>
      <c r="AB18" s="406"/>
      <c r="AC18" s="406"/>
      <c r="AD18" s="406"/>
      <c r="AE18" s="406"/>
      <c r="AF18" s="405"/>
      <c r="AG18" s="405"/>
      <c r="AH18" s="405"/>
      <c r="AI18" s="405"/>
      <c r="AJ18" s="405"/>
      <c r="AK18" s="405"/>
      <c r="AL18" s="405"/>
      <c r="AM18" s="405"/>
      <c r="AN18" s="405"/>
      <c r="AO18" s="405"/>
      <c r="AP18" s="405"/>
      <c r="AQ18" s="405"/>
      <c r="AR18" s="405"/>
      <c r="AS18" s="405"/>
      <c r="AT18" s="405"/>
      <c r="AU18" s="405"/>
      <c r="AV18" s="405"/>
      <c r="AW18" s="405"/>
      <c r="AX18" s="405"/>
      <c r="AY18" s="405"/>
      <c r="AZ18" s="405"/>
      <c r="BA18" s="405"/>
      <c r="BB18" s="405"/>
      <c r="BC18" s="405"/>
      <c r="BD18" s="405"/>
      <c r="BE18" s="405"/>
      <c r="BF18" s="405"/>
      <c r="BG18" s="405"/>
      <c r="BH18" s="405"/>
      <c r="BI18" s="405"/>
      <c r="BJ18" s="405"/>
      <c r="BK18" s="405"/>
      <c r="BL18" s="405"/>
      <c r="BM18" s="405"/>
      <c r="BN18" s="405"/>
    </row>
    <row r="19" spans="1:66" s="407" customFormat="1" ht="76.5" x14ac:dyDescent="0.2">
      <c r="A19" s="257" t="s">
        <v>1061</v>
      </c>
      <c r="B19" s="257" t="s">
        <v>1460</v>
      </c>
      <c r="C19" s="257" t="s">
        <v>1472</v>
      </c>
      <c r="D19" s="257" t="s">
        <v>1477</v>
      </c>
      <c r="E19" s="401">
        <v>1</v>
      </c>
      <c r="F19" s="401">
        <v>1</v>
      </c>
      <c r="G19" s="401">
        <v>1</v>
      </c>
      <c r="H19" s="401">
        <v>1</v>
      </c>
      <c r="I19" s="401">
        <v>1</v>
      </c>
      <c r="J19" s="401">
        <v>1</v>
      </c>
      <c r="K19" s="401">
        <v>1</v>
      </c>
      <c r="L19" s="401">
        <v>1</v>
      </c>
      <c r="M19" s="401">
        <v>1</v>
      </c>
      <c r="N19" s="401">
        <v>1</v>
      </c>
      <c r="O19" s="401">
        <v>1</v>
      </c>
      <c r="P19" s="401">
        <v>1</v>
      </c>
      <c r="Q19" s="402">
        <f t="shared" si="0"/>
        <v>12</v>
      </c>
      <c r="R19" s="257"/>
      <c r="S19" s="257"/>
      <c r="T19" s="403" t="s">
        <v>943</v>
      </c>
      <c r="U19" s="403" t="s">
        <v>1478</v>
      </c>
      <c r="V19" s="404" t="s">
        <v>1441</v>
      </c>
      <c r="W19" s="405"/>
      <c r="X19" s="406"/>
      <c r="Y19" s="406"/>
      <c r="Z19" s="406"/>
      <c r="AA19" s="406"/>
      <c r="AB19" s="406"/>
      <c r="AC19" s="406"/>
      <c r="AD19" s="406"/>
      <c r="AE19" s="406"/>
      <c r="AF19" s="405"/>
      <c r="AG19" s="405"/>
      <c r="AH19" s="405"/>
      <c r="AI19" s="405"/>
      <c r="AJ19" s="405"/>
      <c r="AK19" s="405"/>
      <c r="AL19" s="405"/>
      <c r="AM19" s="405"/>
      <c r="AN19" s="405"/>
      <c r="AO19" s="405"/>
      <c r="AP19" s="405"/>
      <c r="AQ19" s="405"/>
      <c r="AR19" s="405"/>
      <c r="AS19" s="405"/>
      <c r="AT19" s="405"/>
      <c r="AU19" s="405"/>
      <c r="AV19" s="405"/>
      <c r="AW19" s="405"/>
      <c r="AX19" s="405"/>
      <c r="AY19" s="405"/>
      <c r="AZ19" s="405"/>
      <c r="BA19" s="405"/>
      <c r="BB19" s="405"/>
      <c r="BC19" s="405"/>
      <c r="BD19" s="405"/>
      <c r="BE19" s="405"/>
      <c r="BF19" s="405"/>
      <c r="BG19" s="405"/>
      <c r="BH19" s="405"/>
      <c r="BI19" s="405"/>
      <c r="BJ19" s="405"/>
      <c r="BK19" s="405"/>
      <c r="BL19" s="405"/>
      <c r="BM19" s="405"/>
      <c r="BN19" s="405"/>
    </row>
    <row r="20" spans="1:66" s="407" customFormat="1" ht="120.75" customHeight="1" x14ac:dyDescent="0.2">
      <c r="A20" s="445" t="s">
        <v>1061</v>
      </c>
      <c r="B20" s="445" t="s">
        <v>1479</v>
      </c>
      <c r="C20" s="445" t="s">
        <v>1480</v>
      </c>
      <c r="D20" s="445" t="s">
        <v>1482</v>
      </c>
      <c r="E20" s="446"/>
      <c r="F20" s="446"/>
      <c r="G20" s="446"/>
      <c r="H20" s="446"/>
      <c r="I20" s="446"/>
      <c r="J20" s="446">
        <v>1</v>
      </c>
      <c r="K20" s="446"/>
      <c r="L20" s="446"/>
      <c r="M20" s="446"/>
      <c r="N20" s="446"/>
      <c r="O20" s="446"/>
      <c r="P20" s="446">
        <v>1</v>
      </c>
      <c r="Q20" s="447">
        <f t="shared" si="0"/>
        <v>2</v>
      </c>
      <c r="R20" s="445" t="s">
        <v>943</v>
      </c>
      <c r="S20" s="445"/>
      <c r="T20" s="448"/>
      <c r="U20" s="448" t="s">
        <v>1483</v>
      </c>
      <c r="V20" s="426" t="s">
        <v>1441</v>
      </c>
      <c r="W20" s="405" t="s">
        <v>1808</v>
      </c>
      <c r="X20" s="406"/>
      <c r="Y20" s="406"/>
      <c r="Z20" s="406"/>
      <c r="AA20" s="406"/>
      <c r="AB20" s="406"/>
      <c r="AC20" s="406"/>
      <c r="AD20" s="406"/>
      <c r="AE20" s="406"/>
      <c r="AF20" s="405"/>
      <c r="AG20" s="405"/>
      <c r="AH20" s="405"/>
      <c r="AI20" s="405"/>
      <c r="AJ20" s="405"/>
      <c r="AK20" s="405"/>
      <c r="AL20" s="405"/>
      <c r="AM20" s="405"/>
      <c r="AN20" s="405"/>
      <c r="AO20" s="405"/>
      <c r="AP20" s="405"/>
      <c r="AQ20" s="405"/>
      <c r="AR20" s="405"/>
      <c r="AS20" s="405"/>
      <c r="AT20" s="405"/>
      <c r="AU20" s="405"/>
      <c r="AV20" s="405"/>
      <c r="AW20" s="405"/>
      <c r="AX20" s="405"/>
      <c r="AY20" s="405"/>
      <c r="AZ20" s="405"/>
      <c r="BA20" s="405"/>
      <c r="BB20" s="405"/>
      <c r="BC20" s="405"/>
      <c r="BD20" s="405"/>
      <c r="BE20" s="405"/>
      <c r="BF20" s="405"/>
      <c r="BG20" s="405"/>
      <c r="BH20" s="405"/>
      <c r="BI20" s="405"/>
      <c r="BJ20" s="405"/>
      <c r="BK20" s="405"/>
      <c r="BL20" s="405"/>
      <c r="BM20" s="405"/>
      <c r="BN20" s="405"/>
    </row>
    <row r="21" spans="1:66" s="407" customFormat="1" ht="76.5" x14ac:dyDescent="0.2">
      <c r="A21" s="257" t="s">
        <v>1061</v>
      </c>
      <c r="B21" s="257" t="s">
        <v>1479</v>
      </c>
      <c r="C21" s="257" t="s">
        <v>1481</v>
      </c>
      <c r="D21" s="257" t="s">
        <v>1484</v>
      </c>
      <c r="E21" s="401">
        <v>1</v>
      </c>
      <c r="F21" s="401">
        <v>1</v>
      </c>
      <c r="G21" s="401">
        <v>1</v>
      </c>
      <c r="H21" s="401">
        <v>1</v>
      </c>
      <c r="I21" s="401">
        <v>1</v>
      </c>
      <c r="J21" s="401">
        <v>1</v>
      </c>
      <c r="K21" s="401">
        <v>1</v>
      </c>
      <c r="L21" s="401">
        <v>1</v>
      </c>
      <c r="M21" s="401">
        <v>1</v>
      </c>
      <c r="N21" s="401">
        <v>1</v>
      </c>
      <c r="O21" s="401">
        <v>1</v>
      </c>
      <c r="P21" s="401">
        <v>1</v>
      </c>
      <c r="Q21" s="402">
        <f t="shared" si="0"/>
        <v>12</v>
      </c>
      <c r="R21" s="257" t="s">
        <v>943</v>
      </c>
      <c r="S21" s="257"/>
      <c r="T21" s="257"/>
      <c r="U21" s="257" t="s">
        <v>1485</v>
      </c>
      <c r="V21" s="404" t="s">
        <v>1441</v>
      </c>
      <c r="W21" s="405"/>
      <c r="X21" s="406"/>
      <c r="Y21" s="406"/>
      <c r="Z21" s="406"/>
      <c r="AA21" s="406"/>
      <c r="AB21" s="406"/>
      <c r="AC21" s="406"/>
      <c r="AD21" s="406"/>
      <c r="AE21" s="406"/>
      <c r="AF21" s="405"/>
      <c r="AG21" s="405"/>
      <c r="AH21" s="405"/>
      <c r="AI21" s="405"/>
      <c r="AJ21" s="405"/>
      <c r="AK21" s="405"/>
      <c r="AL21" s="405"/>
      <c r="AM21" s="405"/>
      <c r="AN21" s="405"/>
      <c r="AO21" s="405"/>
      <c r="AP21" s="405"/>
      <c r="AQ21" s="405"/>
      <c r="AR21" s="405"/>
      <c r="AS21" s="405"/>
      <c r="AT21" s="405"/>
      <c r="AU21" s="405"/>
      <c r="AV21" s="405"/>
      <c r="AW21" s="405"/>
      <c r="AX21" s="405"/>
      <c r="AY21" s="405"/>
      <c r="AZ21" s="405"/>
      <c r="BA21" s="405"/>
      <c r="BB21" s="405"/>
      <c r="BC21" s="405"/>
      <c r="BD21" s="405"/>
      <c r="BE21" s="405"/>
      <c r="BF21" s="405"/>
      <c r="BG21" s="405"/>
      <c r="BH21" s="405"/>
      <c r="BI21" s="405"/>
      <c r="BJ21" s="405"/>
      <c r="BK21" s="405"/>
      <c r="BL21" s="405"/>
      <c r="BM21" s="405"/>
      <c r="BN21" s="405"/>
    </row>
    <row r="22" spans="1:66" s="407" customFormat="1" ht="63.75" x14ac:dyDescent="0.2">
      <c r="A22" s="257" t="s">
        <v>1062</v>
      </c>
      <c r="B22" s="257" t="s">
        <v>1437</v>
      </c>
      <c r="C22" s="257" t="s">
        <v>1438</v>
      </c>
      <c r="D22" s="257" t="s">
        <v>1439</v>
      </c>
      <c r="E22" s="401"/>
      <c r="F22" s="401">
        <v>1</v>
      </c>
      <c r="G22" s="401">
        <v>1</v>
      </c>
      <c r="H22" s="401">
        <v>1</v>
      </c>
      <c r="I22" s="401">
        <v>1</v>
      </c>
      <c r="J22" s="401">
        <v>1</v>
      </c>
      <c r="K22" s="401">
        <v>1</v>
      </c>
      <c r="L22" s="401">
        <v>1</v>
      </c>
      <c r="M22" s="401">
        <v>1</v>
      </c>
      <c r="N22" s="401">
        <v>1</v>
      </c>
      <c r="O22" s="401">
        <v>1</v>
      </c>
      <c r="P22" s="401"/>
      <c r="Q22" s="402">
        <f t="shared" si="0"/>
        <v>10</v>
      </c>
      <c r="R22" s="257" t="s">
        <v>934</v>
      </c>
      <c r="S22" s="257"/>
      <c r="T22" s="257"/>
      <c r="U22" s="257" t="s">
        <v>1440</v>
      </c>
      <c r="V22" s="404" t="s">
        <v>1441</v>
      </c>
      <c r="W22" s="405"/>
      <c r="X22" s="406"/>
      <c r="Y22" s="406"/>
      <c r="Z22" s="406"/>
      <c r="AA22" s="406"/>
      <c r="AB22" s="406"/>
      <c r="AC22" s="406"/>
      <c r="AD22" s="406"/>
      <c r="AE22" s="406"/>
      <c r="AF22" s="405"/>
      <c r="AG22" s="405"/>
      <c r="AH22" s="405"/>
      <c r="AI22" s="405"/>
      <c r="AJ22" s="405"/>
      <c r="AK22" s="405"/>
      <c r="AL22" s="405"/>
      <c r="AM22" s="405"/>
      <c r="AN22" s="405"/>
      <c r="AO22" s="405"/>
      <c r="AP22" s="405"/>
      <c r="AQ22" s="405"/>
      <c r="AR22" s="405"/>
      <c r="AS22" s="405"/>
      <c r="AT22" s="405"/>
      <c r="AU22" s="405"/>
      <c r="AV22" s="405"/>
      <c r="AW22" s="405"/>
      <c r="AX22" s="405"/>
      <c r="AY22" s="405"/>
      <c r="AZ22" s="405"/>
      <c r="BA22" s="405"/>
      <c r="BB22" s="405"/>
      <c r="BC22" s="405"/>
      <c r="BD22" s="405"/>
      <c r="BE22" s="405"/>
      <c r="BF22" s="405"/>
      <c r="BG22" s="405"/>
      <c r="BH22" s="405"/>
      <c r="BI22" s="405"/>
      <c r="BJ22" s="405"/>
      <c r="BK22" s="405"/>
      <c r="BL22" s="405"/>
      <c r="BM22" s="405"/>
      <c r="BN22" s="405"/>
    </row>
    <row r="23" spans="1:66" s="407" customFormat="1" ht="63.75" x14ac:dyDescent="0.2">
      <c r="A23" s="257" t="s">
        <v>1062</v>
      </c>
      <c r="B23" s="257" t="s">
        <v>1437</v>
      </c>
      <c r="C23" s="257" t="s">
        <v>1442</v>
      </c>
      <c r="D23" s="257" t="s">
        <v>1443</v>
      </c>
      <c r="E23" s="401"/>
      <c r="F23" s="401"/>
      <c r="G23" s="401">
        <v>1</v>
      </c>
      <c r="H23" s="401"/>
      <c r="I23" s="401"/>
      <c r="J23" s="401">
        <v>1</v>
      </c>
      <c r="K23" s="401"/>
      <c r="L23" s="401"/>
      <c r="M23" s="401">
        <v>1</v>
      </c>
      <c r="N23" s="401"/>
      <c r="O23" s="401"/>
      <c r="P23" s="401">
        <v>1</v>
      </c>
      <c r="Q23" s="402">
        <f t="shared" si="0"/>
        <v>4</v>
      </c>
      <c r="R23" s="257" t="s">
        <v>934</v>
      </c>
      <c r="S23" s="257"/>
      <c r="T23" s="257" t="s">
        <v>1444</v>
      </c>
      <c r="U23" s="257" t="s">
        <v>1445</v>
      </c>
      <c r="V23" s="404" t="s">
        <v>1441</v>
      </c>
      <c r="W23" s="405"/>
      <c r="X23" s="406"/>
      <c r="Y23" s="406"/>
      <c r="Z23" s="406"/>
      <c r="AA23" s="406"/>
      <c r="AB23" s="406"/>
      <c r="AC23" s="406"/>
      <c r="AD23" s="406"/>
      <c r="AE23" s="406"/>
      <c r="AF23" s="405"/>
      <c r="AG23" s="405"/>
      <c r="AH23" s="405"/>
      <c r="AI23" s="405"/>
      <c r="AJ23" s="405"/>
      <c r="AK23" s="405"/>
      <c r="AL23" s="405"/>
      <c r="AM23" s="405"/>
      <c r="AN23" s="405"/>
      <c r="AO23" s="405"/>
      <c r="AP23" s="405"/>
      <c r="AQ23" s="405"/>
      <c r="AR23" s="405"/>
      <c r="AS23" s="405"/>
      <c r="AT23" s="405"/>
      <c r="AU23" s="405"/>
      <c r="AV23" s="405"/>
      <c r="AW23" s="405"/>
      <c r="AX23" s="405"/>
      <c r="AY23" s="405"/>
      <c r="AZ23" s="405"/>
      <c r="BA23" s="405"/>
      <c r="BB23" s="405"/>
      <c r="BC23" s="405"/>
      <c r="BD23" s="405"/>
      <c r="BE23" s="405"/>
      <c r="BF23" s="405"/>
      <c r="BG23" s="405"/>
      <c r="BH23" s="405"/>
      <c r="BI23" s="405"/>
      <c r="BJ23" s="405"/>
      <c r="BK23" s="405"/>
      <c r="BL23" s="405"/>
      <c r="BM23" s="405"/>
      <c r="BN23" s="405"/>
    </row>
    <row r="24" spans="1:66" s="407" customFormat="1" ht="63.75" x14ac:dyDescent="0.2">
      <c r="A24" s="257" t="s">
        <v>1062</v>
      </c>
      <c r="B24" s="257" t="s">
        <v>1437</v>
      </c>
      <c r="C24" s="257" t="s">
        <v>1446</v>
      </c>
      <c r="D24" s="257" t="s">
        <v>1447</v>
      </c>
      <c r="E24" s="401"/>
      <c r="F24" s="401"/>
      <c r="G24" s="401">
        <v>1</v>
      </c>
      <c r="H24" s="401"/>
      <c r="I24" s="401"/>
      <c r="J24" s="401">
        <v>1</v>
      </c>
      <c r="K24" s="401"/>
      <c r="L24" s="401"/>
      <c r="M24" s="401">
        <v>1</v>
      </c>
      <c r="N24" s="401"/>
      <c r="O24" s="401"/>
      <c r="P24" s="401">
        <v>1</v>
      </c>
      <c r="Q24" s="402">
        <f>SUM(E24:P24)</f>
        <v>4</v>
      </c>
      <c r="R24" s="257" t="s">
        <v>934</v>
      </c>
      <c r="S24" s="257" t="s">
        <v>935</v>
      </c>
      <c r="T24" s="257"/>
      <c r="U24" s="257" t="s">
        <v>1448</v>
      </c>
      <c r="V24" s="404" t="s">
        <v>1441</v>
      </c>
      <c r="W24" s="405"/>
      <c r="X24" s="406"/>
      <c r="Y24" s="406"/>
      <c r="Z24" s="406"/>
      <c r="AA24" s="406"/>
      <c r="AB24" s="406"/>
      <c r="AC24" s="406"/>
      <c r="AD24" s="406"/>
      <c r="AE24" s="406"/>
      <c r="AF24" s="405"/>
      <c r="AG24" s="405"/>
      <c r="AH24" s="405"/>
      <c r="AI24" s="405"/>
      <c r="AJ24" s="405"/>
      <c r="AK24" s="405"/>
      <c r="AL24" s="405"/>
      <c r="AM24" s="405"/>
      <c r="AN24" s="405"/>
      <c r="AO24" s="405"/>
      <c r="AP24" s="405"/>
      <c r="AQ24" s="405"/>
      <c r="AR24" s="405"/>
      <c r="AS24" s="405"/>
      <c r="AT24" s="405"/>
      <c r="AU24" s="405"/>
      <c r="AV24" s="405"/>
      <c r="AW24" s="405"/>
      <c r="AX24" s="405"/>
      <c r="AY24" s="405"/>
      <c r="AZ24" s="405"/>
      <c r="BA24" s="405"/>
      <c r="BB24" s="405"/>
      <c r="BC24" s="405"/>
      <c r="BD24" s="405"/>
      <c r="BE24" s="405"/>
      <c r="BF24" s="405"/>
      <c r="BG24" s="405"/>
      <c r="BH24" s="405"/>
      <c r="BI24" s="405"/>
      <c r="BJ24" s="405"/>
      <c r="BK24" s="405"/>
      <c r="BL24" s="405"/>
      <c r="BM24" s="405"/>
      <c r="BN24" s="405"/>
    </row>
    <row r="25" spans="1:66" s="407" customFormat="1" ht="63.75" x14ac:dyDescent="0.2">
      <c r="A25" s="445" t="s">
        <v>1062</v>
      </c>
      <c r="B25" s="445" t="s">
        <v>1437</v>
      </c>
      <c r="C25" s="445" t="s">
        <v>1449</v>
      </c>
      <c r="D25" s="445" t="s">
        <v>1450</v>
      </c>
      <c r="E25" s="446"/>
      <c r="F25" s="446"/>
      <c r="G25" s="446">
        <v>1</v>
      </c>
      <c r="H25" s="446"/>
      <c r="I25" s="446"/>
      <c r="J25" s="446">
        <v>1</v>
      </c>
      <c r="K25" s="446"/>
      <c r="L25" s="446"/>
      <c r="M25" s="446"/>
      <c r="N25" s="446">
        <v>1</v>
      </c>
      <c r="O25" s="446"/>
      <c r="P25" s="446"/>
      <c r="Q25" s="447">
        <f t="shared" si="0"/>
        <v>3</v>
      </c>
      <c r="R25" s="445" t="s">
        <v>934</v>
      </c>
      <c r="S25" s="445"/>
      <c r="T25" s="445"/>
      <c r="U25" s="445" t="s">
        <v>1451</v>
      </c>
      <c r="V25" s="426" t="s">
        <v>1441</v>
      </c>
      <c r="W25" s="405" t="s">
        <v>1808</v>
      </c>
      <c r="X25" s="406"/>
      <c r="Y25" s="406"/>
      <c r="Z25" s="406"/>
      <c r="AA25" s="406"/>
      <c r="AB25" s="406"/>
      <c r="AC25" s="406"/>
      <c r="AD25" s="406"/>
      <c r="AE25" s="406"/>
      <c r="AF25" s="405"/>
      <c r="AG25" s="405"/>
      <c r="AH25" s="405"/>
      <c r="AI25" s="405"/>
      <c r="AJ25" s="405"/>
      <c r="AK25" s="405"/>
      <c r="AL25" s="405"/>
      <c r="AM25" s="405"/>
      <c r="AN25" s="405"/>
      <c r="AO25" s="405"/>
      <c r="AP25" s="405"/>
      <c r="AQ25" s="405"/>
      <c r="AR25" s="405"/>
      <c r="AS25" s="405"/>
      <c r="AT25" s="405"/>
      <c r="AU25" s="405"/>
      <c r="AV25" s="405"/>
      <c r="AW25" s="405"/>
      <c r="AX25" s="405"/>
      <c r="AY25" s="405"/>
      <c r="AZ25" s="405"/>
      <c r="BA25" s="405"/>
      <c r="BB25" s="405"/>
      <c r="BC25" s="405"/>
      <c r="BD25" s="405"/>
      <c r="BE25" s="405"/>
      <c r="BF25" s="405"/>
      <c r="BG25" s="405"/>
      <c r="BH25" s="405"/>
      <c r="BI25" s="405"/>
      <c r="BJ25" s="405"/>
      <c r="BK25" s="405"/>
      <c r="BL25" s="405"/>
      <c r="BM25" s="405"/>
      <c r="BN25" s="405"/>
    </row>
    <row r="26" spans="1:66" s="407" customFormat="1" ht="135.75" customHeight="1" x14ac:dyDescent="0.2">
      <c r="A26" s="445" t="s">
        <v>1062</v>
      </c>
      <c r="B26" s="445" t="s">
        <v>1437</v>
      </c>
      <c r="C26" s="445" t="s">
        <v>1452</v>
      </c>
      <c r="D26" s="445" t="s">
        <v>1453</v>
      </c>
      <c r="E26" s="446"/>
      <c r="F26" s="446"/>
      <c r="G26" s="446"/>
      <c r="H26" s="446"/>
      <c r="I26" s="446">
        <v>1</v>
      </c>
      <c r="J26" s="446"/>
      <c r="K26" s="446"/>
      <c r="L26" s="446"/>
      <c r="M26" s="446"/>
      <c r="N26" s="446">
        <v>1</v>
      </c>
      <c r="O26" s="446"/>
      <c r="P26" s="446"/>
      <c r="Q26" s="447">
        <f t="shared" si="0"/>
        <v>2</v>
      </c>
      <c r="R26" s="445" t="s">
        <v>938</v>
      </c>
      <c r="S26" s="445" t="s">
        <v>935</v>
      </c>
      <c r="T26" s="445"/>
      <c r="U26" s="445" t="s">
        <v>1454</v>
      </c>
      <c r="V26" s="426" t="s">
        <v>1441</v>
      </c>
      <c r="W26" s="405" t="s">
        <v>1808</v>
      </c>
      <c r="X26" s="406"/>
      <c r="Y26" s="406"/>
      <c r="Z26" s="406"/>
      <c r="AA26" s="406"/>
      <c r="AB26" s="406"/>
      <c r="AC26" s="406"/>
      <c r="AD26" s="406"/>
      <c r="AE26" s="406"/>
      <c r="AF26" s="405"/>
      <c r="AG26" s="405"/>
      <c r="AH26" s="405"/>
      <c r="AI26" s="405"/>
      <c r="AJ26" s="405"/>
      <c r="AK26" s="405"/>
      <c r="AL26" s="405"/>
      <c r="AM26" s="405"/>
      <c r="AN26" s="405"/>
      <c r="AO26" s="405"/>
      <c r="AP26" s="405"/>
      <c r="AQ26" s="405"/>
      <c r="AR26" s="405"/>
      <c r="AS26" s="405"/>
      <c r="AT26" s="405"/>
      <c r="AU26" s="405"/>
      <c r="AV26" s="405"/>
      <c r="AW26" s="405"/>
      <c r="AX26" s="405"/>
      <c r="AY26" s="405"/>
      <c r="AZ26" s="405"/>
      <c r="BA26" s="405"/>
      <c r="BB26" s="405"/>
      <c r="BC26" s="405"/>
      <c r="BD26" s="405"/>
      <c r="BE26" s="405"/>
      <c r="BF26" s="405"/>
      <c r="BG26" s="405"/>
      <c r="BH26" s="405"/>
      <c r="BI26" s="405"/>
      <c r="BJ26" s="405"/>
      <c r="BK26" s="405"/>
      <c r="BL26" s="405"/>
      <c r="BM26" s="405"/>
      <c r="BN26" s="405"/>
    </row>
    <row r="27" spans="1:66" s="407" customFormat="1" ht="116.25" customHeight="1" x14ac:dyDescent="0.2">
      <c r="A27" s="445" t="s">
        <v>1062</v>
      </c>
      <c r="B27" s="445" t="s">
        <v>1437</v>
      </c>
      <c r="C27" s="445" t="s">
        <v>1455</v>
      </c>
      <c r="D27" s="445" t="s">
        <v>1456</v>
      </c>
      <c r="E27" s="446"/>
      <c r="F27" s="446"/>
      <c r="G27" s="446"/>
      <c r="H27" s="446">
        <v>1</v>
      </c>
      <c r="I27" s="446"/>
      <c r="J27" s="446"/>
      <c r="K27" s="446"/>
      <c r="L27" s="446">
        <v>1</v>
      </c>
      <c r="M27" s="446"/>
      <c r="N27" s="446"/>
      <c r="O27" s="446">
        <v>1</v>
      </c>
      <c r="P27" s="446"/>
      <c r="Q27" s="447">
        <f t="shared" si="0"/>
        <v>3</v>
      </c>
      <c r="R27" s="445" t="s">
        <v>1457</v>
      </c>
      <c r="S27" s="445"/>
      <c r="T27" s="445"/>
      <c r="U27" s="445" t="s">
        <v>1454</v>
      </c>
      <c r="V27" s="426" t="s">
        <v>1441</v>
      </c>
      <c r="W27" s="405" t="s">
        <v>1808</v>
      </c>
      <c r="X27" s="406"/>
      <c r="Y27" s="406"/>
      <c r="Z27" s="406"/>
      <c r="AA27" s="406"/>
      <c r="AB27" s="406"/>
      <c r="AC27" s="406"/>
      <c r="AD27" s="406"/>
      <c r="AE27" s="406"/>
      <c r="AF27" s="405"/>
      <c r="AG27" s="405"/>
      <c r="AH27" s="405"/>
      <c r="AI27" s="405"/>
      <c r="AJ27" s="405"/>
      <c r="AK27" s="405"/>
      <c r="AL27" s="405"/>
      <c r="AM27" s="405"/>
      <c r="AN27" s="405"/>
      <c r="AO27" s="405"/>
      <c r="AP27" s="405"/>
      <c r="AQ27" s="405"/>
      <c r="AR27" s="405"/>
      <c r="AS27" s="405"/>
      <c r="AT27" s="405"/>
      <c r="AU27" s="405"/>
      <c r="AV27" s="405"/>
      <c r="AW27" s="405"/>
      <c r="AX27" s="405"/>
      <c r="AY27" s="405"/>
      <c r="AZ27" s="405"/>
      <c r="BA27" s="405"/>
      <c r="BB27" s="405"/>
      <c r="BC27" s="405"/>
      <c r="BD27" s="405"/>
      <c r="BE27" s="405"/>
      <c r="BF27" s="405"/>
      <c r="BG27" s="405"/>
      <c r="BH27" s="405"/>
      <c r="BI27" s="405"/>
      <c r="BJ27" s="405"/>
      <c r="BK27" s="405"/>
      <c r="BL27" s="405"/>
      <c r="BM27" s="405"/>
      <c r="BN27" s="405"/>
    </row>
    <row r="28" spans="1:66" s="407" customFormat="1" ht="111.6" customHeight="1" x14ac:dyDescent="0.2">
      <c r="A28" s="257" t="s">
        <v>1516</v>
      </c>
      <c r="B28" s="257" t="s">
        <v>1517</v>
      </c>
      <c r="C28" s="257" t="s">
        <v>1518</v>
      </c>
      <c r="D28" s="257" t="s">
        <v>1519</v>
      </c>
      <c r="E28" s="401">
        <v>1</v>
      </c>
      <c r="F28" s="401">
        <v>1</v>
      </c>
      <c r="G28" s="401">
        <v>1</v>
      </c>
      <c r="H28" s="401">
        <v>1</v>
      </c>
      <c r="I28" s="401">
        <v>1</v>
      </c>
      <c r="J28" s="401">
        <v>1</v>
      </c>
      <c r="K28" s="401">
        <v>1</v>
      </c>
      <c r="L28" s="401">
        <v>1</v>
      </c>
      <c r="M28" s="401">
        <v>1</v>
      </c>
      <c r="N28" s="401">
        <v>1</v>
      </c>
      <c r="O28" s="401">
        <v>1</v>
      </c>
      <c r="P28" s="401">
        <v>1</v>
      </c>
      <c r="Q28" s="402">
        <v>12</v>
      </c>
      <c r="R28" s="257" t="s">
        <v>943</v>
      </c>
      <c r="S28" s="257"/>
      <c r="T28" s="257"/>
      <c r="U28" s="257"/>
      <c r="V28" s="449" t="s">
        <v>1520</v>
      </c>
      <c r="W28" s="405"/>
      <c r="X28" s="406"/>
      <c r="Y28" s="406"/>
      <c r="Z28" s="406"/>
      <c r="AA28" s="406"/>
      <c r="AB28" s="406"/>
      <c r="AC28" s="406"/>
      <c r="AD28" s="406"/>
      <c r="AE28" s="406"/>
      <c r="AF28" s="405"/>
      <c r="AG28" s="405"/>
      <c r="AH28" s="405"/>
      <c r="AI28" s="405"/>
      <c r="AJ28" s="405"/>
      <c r="AK28" s="405"/>
      <c r="AL28" s="405"/>
      <c r="AM28" s="405"/>
      <c r="AN28" s="405"/>
      <c r="AO28" s="405"/>
      <c r="AP28" s="405"/>
      <c r="AQ28" s="405"/>
      <c r="AR28" s="405"/>
      <c r="AS28" s="405"/>
      <c r="AT28" s="405"/>
      <c r="AU28" s="405"/>
      <c r="AV28" s="405"/>
      <c r="AW28" s="405"/>
      <c r="AX28" s="405"/>
      <c r="AY28" s="405"/>
      <c r="AZ28" s="405"/>
      <c r="BA28" s="405"/>
      <c r="BB28" s="405"/>
      <c r="BC28" s="405"/>
      <c r="BD28" s="405"/>
      <c r="BE28" s="405"/>
      <c r="BF28" s="405"/>
      <c r="BG28" s="405"/>
      <c r="BH28" s="405"/>
      <c r="BI28" s="405"/>
      <c r="BJ28" s="405"/>
      <c r="BK28" s="405"/>
      <c r="BL28" s="405"/>
      <c r="BM28" s="405"/>
      <c r="BN28" s="405"/>
    </row>
    <row r="29" spans="1:66" s="407" customFormat="1" ht="115.5" customHeight="1" x14ac:dyDescent="0.2">
      <c r="A29" s="445" t="s">
        <v>1062</v>
      </c>
      <c r="B29" s="445" t="s">
        <v>1437</v>
      </c>
      <c r="C29" s="445" t="s">
        <v>1458</v>
      </c>
      <c r="D29" s="445" t="s">
        <v>1459</v>
      </c>
      <c r="E29" s="446"/>
      <c r="F29" s="446"/>
      <c r="G29" s="446"/>
      <c r="H29" s="446"/>
      <c r="I29" s="446">
        <v>1</v>
      </c>
      <c r="J29" s="446"/>
      <c r="K29" s="446"/>
      <c r="L29" s="446"/>
      <c r="M29" s="446"/>
      <c r="N29" s="446">
        <v>1</v>
      </c>
      <c r="O29" s="446"/>
      <c r="P29" s="446"/>
      <c r="Q29" s="447">
        <f t="shared" si="0"/>
        <v>2</v>
      </c>
      <c r="R29" s="445" t="s">
        <v>1457</v>
      </c>
      <c r="S29" s="445"/>
      <c r="T29" s="445"/>
      <c r="U29" s="445" t="s">
        <v>1454</v>
      </c>
      <c r="V29" s="426" t="s">
        <v>1441</v>
      </c>
      <c r="W29" s="405" t="s">
        <v>1808</v>
      </c>
      <c r="X29" s="406"/>
      <c r="Y29" s="406"/>
      <c r="Z29" s="406"/>
      <c r="AA29" s="406"/>
      <c r="AB29" s="406"/>
      <c r="AC29" s="406"/>
      <c r="AD29" s="406"/>
      <c r="AE29" s="406"/>
      <c r="AF29" s="405"/>
      <c r="AG29" s="405"/>
      <c r="AH29" s="405"/>
      <c r="AI29" s="405"/>
      <c r="AJ29" s="405"/>
      <c r="AK29" s="405"/>
      <c r="AL29" s="405"/>
      <c r="AM29" s="405"/>
      <c r="AN29" s="405"/>
      <c r="AO29" s="405"/>
      <c r="AP29" s="405"/>
      <c r="AQ29" s="405"/>
      <c r="AR29" s="405"/>
      <c r="AS29" s="405"/>
      <c r="AT29" s="405"/>
      <c r="AU29" s="405"/>
      <c r="AV29" s="405"/>
      <c r="AW29" s="405"/>
      <c r="AX29" s="405"/>
      <c r="AY29" s="405"/>
      <c r="AZ29" s="405"/>
      <c r="BA29" s="405"/>
      <c r="BB29" s="405"/>
      <c r="BC29" s="405"/>
      <c r="BD29" s="405"/>
      <c r="BE29" s="405"/>
      <c r="BF29" s="405"/>
      <c r="BG29" s="405"/>
      <c r="BH29" s="405"/>
      <c r="BI29" s="405"/>
      <c r="BJ29" s="405"/>
      <c r="BK29" s="405"/>
      <c r="BL29" s="405"/>
      <c r="BM29" s="405"/>
      <c r="BN29" s="405"/>
    </row>
    <row r="30" spans="1:66" s="407" customFormat="1" ht="76.5" x14ac:dyDescent="0.2">
      <c r="A30" s="257" t="s">
        <v>1065</v>
      </c>
      <c r="B30" s="257" t="s">
        <v>1125</v>
      </c>
      <c r="C30" s="257" t="s">
        <v>1126</v>
      </c>
      <c r="D30" s="257" t="s">
        <v>1127</v>
      </c>
      <c r="E30" s="401">
        <v>1</v>
      </c>
      <c r="F30" s="401">
        <v>1</v>
      </c>
      <c r="G30" s="401">
        <v>1</v>
      </c>
      <c r="H30" s="401">
        <v>1</v>
      </c>
      <c r="I30" s="401">
        <v>1</v>
      </c>
      <c r="J30" s="401">
        <v>1</v>
      </c>
      <c r="K30" s="401">
        <v>1</v>
      </c>
      <c r="L30" s="401">
        <v>1</v>
      </c>
      <c r="M30" s="401">
        <v>1</v>
      </c>
      <c r="N30" s="401">
        <v>1</v>
      </c>
      <c r="O30" s="401">
        <v>1</v>
      </c>
      <c r="P30" s="401">
        <v>1</v>
      </c>
      <c r="Q30" s="402">
        <f t="shared" si="0"/>
        <v>12</v>
      </c>
      <c r="R30" s="257" t="s">
        <v>943</v>
      </c>
      <c r="S30" s="257"/>
      <c r="T30" s="257"/>
      <c r="U30" s="257"/>
      <c r="V30" s="404" t="s">
        <v>1128</v>
      </c>
      <c r="W30" s="405"/>
      <c r="X30" s="406"/>
      <c r="Y30" s="406"/>
      <c r="Z30" s="406"/>
      <c r="AA30" s="406"/>
      <c r="AB30" s="406"/>
      <c r="AC30" s="406"/>
      <c r="AD30" s="406"/>
      <c r="AE30" s="406"/>
      <c r="AF30" s="405"/>
      <c r="AG30" s="405"/>
      <c r="AH30" s="405"/>
      <c r="AI30" s="405"/>
      <c r="AJ30" s="405"/>
      <c r="AK30" s="405"/>
      <c r="AL30" s="405"/>
      <c r="AM30" s="405"/>
      <c r="AN30" s="405"/>
      <c r="AO30" s="405"/>
      <c r="AP30" s="405"/>
      <c r="AQ30" s="405"/>
      <c r="AR30" s="405"/>
      <c r="AS30" s="405"/>
      <c r="AT30" s="405"/>
      <c r="AU30" s="405"/>
      <c r="AV30" s="405"/>
      <c r="AW30" s="405"/>
      <c r="AX30" s="405"/>
      <c r="AY30" s="405"/>
      <c r="AZ30" s="405"/>
      <c r="BA30" s="405"/>
      <c r="BB30" s="405"/>
      <c r="BC30" s="405"/>
      <c r="BD30" s="405"/>
      <c r="BE30" s="405"/>
      <c r="BF30" s="405"/>
      <c r="BG30" s="405"/>
      <c r="BH30" s="405"/>
      <c r="BI30" s="405"/>
      <c r="BJ30" s="405"/>
      <c r="BK30" s="405"/>
      <c r="BL30" s="405"/>
      <c r="BM30" s="405"/>
      <c r="BN30" s="405"/>
    </row>
    <row r="31" spans="1:66" s="407" customFormat="1" ht="51" x14ac:dyDescent="0.2">
      <c r="A31" s="257" t="s">
        <v>1066</v>
      </c>
      <c r="B31" s="256" t="s">
        <v>1107</v>
      </c>
      <c r="C31" s="256" t="s">
        <v>1108</v>
      </c>
      <c r="D31" s="256" t="s">
        <v>1109</v>
      </c>
      <c r="E31" s="408"/>
      <c r="F31" s="408"/>
      <c r="G31" s="408">
        <v>1</v>
      </c>
      <c r="H31" s="408"/>
      <c r="I31" s="408"/>
      <c r="J31" s="408">
        <v>1</v>
      </c>
      <c r="K31" s="408"/>
      <c r="L31" s="408"/>
      <c r="M31" s="408">
        <v>1</v>
      </c>
      <c r="N31" s="408"/>
      <c r="O31" s="408"/>
      <c r="P31" s="408"/>
      <c r="Q31" s="402">
        <f t="shared" si="0"/>
        <v>3</v>
      </c>
      <c r="R31" s="257" t="s">
        <v>935</v>
      </c>
      <c r="S31" s="257" t="s">
        <v>938</v>
      </c>
      <c r="T31" s="257"/>
      <c r="U31" s="256"/>
      <c r="V31" s="409" t="s">
        <v>1116</v>
      </c>
      <c r="W31" s="405"/>
      <c r="X31" s="406"/>
      <c r="Y31" s="406"/>
      <c r="Z31" s="406"/>
      <c r="AA31" s="406"/>
      <c r="AB31" s="406"/>
      <c r="AC31" s="406"/>
      <c r="AD31" s="406"/>
      <c r="AE31" s="406"/>
      <c r="AF31" s="405"/>
      <c r="AG31" s="405"/>
      <c r="AH31" s="405"/>
      <c r="AI31" s="405"/>
      <c r="AJ31" s="405"/>
      <c r="AK31" s="405"/>
      <c r="AL31" s="405"/>
      <c r="AM31" s="405"/>
      <c r="AN31" s="405"/>
      <c r="AO31" s="405"/>
      <c r="AP31" s="405"/>
      <c r="AQ31" s="405"/>
      <c r="AR31" s="405"/>
      <c r="AS31" s="405"/>
      <c r="AT31" s="405"/>
      <c r="AU31" s="405"/>
      <c r="AV31" s="405"/>
      <c r="AW31" s="405"/>
      <c r="AX31" s="405"/>
      <c r="AY31" s="405"/>
      <c r="AZ31" s="405"/>
      <c r="BA31" s="405"/>
      <c r="BB31" s="405"/>
      <c r="BC31" s="405"/>
      <c r="BD31" s="405"/>
      <c r="BE31" s="405"/>
      <c r="BF31" s="405"/>
      <c r="BG31" s="405"/>
      <c r="BH31" s="405"/>
      <c r="BI31" s="405"/>
      <c r="BJ31" s="405"/>
      <c r="BK31" s="405"/>
      <c r="BL31" s="405"/>
      <c r="BM31" s="405"/>
      <c r="BN31" s="405"/>
    </row>
    <row r="32" spans="1:66" s="407" customFormat="1" ht="72" customHeight="1" x14ac:dyDescent="0.2">
      <c r="A32" s="257" t="s">
        <v>1066</v>
      </c>
      <c r="B32" s="256" t="s">
        <v>1107</v>
      </c>
      <c r="C32" s="256" t="s">
        <v>1111</v>
      </c>
      <c r="D32" s="257" t="s">
        <v>1110</v>
      </c>
      <c r="E32" s="401"/>
      <c r="F32" s="401"/>
      <c r="G32" s="401">
        <v>1</v>
      </c>
      <c r="H32" s="401"/>
      <c r="I32" s="401"/>
      <c r="J32" s="401">
        <v>1</v>
      </c>
      <c r="K32" s="401"/>
      <c r="L32" s="401"/>
      <c r="M32" s="401">
        <v>1</v>
      </c>
      <c r="N32" s="401"/>
      <c r="O32" s="401">
        <v>1</v>
      </c>
      <c r="P32" s="401"/>
      <c r="Q32" s="402">
        <f t="shared" si="0"/>
        <v>4</v>
      </c>
      <c r="R32" s="257" t="s">
        <v>934</v>
      </c>
      <c r="S32" s="257" t="s">
        <v>938</v>
      </c>
      <c r="T32" s="257"/>
      <c r="U32" s="257"/>
      <c r="V32" s="409" t="s">
        <v>1116</v>
      </c>
      <c r="W32" s="405"/>
      <c r="X32" s="406"/>
      <c r="Y32" s="406"/>
      <c r="Z32" s="406"/>
      <c r="AA32" s="406"/>
      <c r="AB32" s="406"/>
      <c r="AC32" s="406"/>
      <c r="AD32" s="406"/>
      <c r="AE32" s="406"/>
      <c r="AF32" s="405"/>
      <c r="AG32" s="405"/>
      <c r="AH32" s="405"/>
      <c r="AI32" s="405"/>
      <c r="AJ32" s="405"/>
      <c r="AK32" s="405"/>
      <c r="AL32" s="405"/>
      <c r="AM32" s="405"/>
      <c r="AN32" s="405"/>
      <c r="AO32" s="405"/>
      <c r="AP32" s="405"/>
      <c r="AQ32" s="405"/>
      <c r="AR32" s="405"/>
      <c r="AS32" s="405"/>
      <c r="AT32" s="405"/>
      <c r="AU32" s="405"/>
      <c r="AV32" s="405"/>
      <c r="AW32" s="405"/>
      <c r="AX32" s="405"/>
      <c r="AY32" s="405"/>
      <c r="AZ32" s="405"/>
      <c r="BA32" s="405"/>
      <c r="BB32" s="405"/>
      <c r="BC32" s="405"/>
      <c r="BD32" s="405"/>
      <c r="BE32" s="405"/>
      <c r="BF32" s="405"/>
      <c r="BG32" s="405"/>
      <c r="BH32" s="405"/>
      <c r="BI32" s="405"/>
      <c r="BJ32" s="405"/>
      <c r="BK32" s="405"/>
      <c r="BL32" s="405"/>
      <c r="BM32" s="405"/>
      <c r="BN32" s="405"/>
    </row>
    <row r="33" spans="1:66" s="407" customFormat="1" ht="51" x14ac:dyDescent="0.2">
      <c r="A33" s="257" t="s">
        <v>1066</v>
      </c>
      <c r="B33" s="256" t="s">
        <v>1107</v>
      </c>
      <c r="C33" s="256" t="s">
        <v>1112</v>
      </c>
      <c r="D33" s="256" t="s">
        <v>1114</v>
      </c>
      <c r="E33" s="408"/>
      <c r="F33" s="408"/>
      <c r="G33" s="408"/>
      <c r="H33" s="408">
        <v>1</v>
      </c>
      <c r="I33" s="408"/>
      <c r="J33" s="408"/>
      <c r="K33" s="408"/>
      <c r="L33" s="408">
        <v>1</v>
      </c>
      <c r="M33" s="408"/>
      <c r="N33" s="408">
        <v>1</v>
      </c>
      <c r="O33" s="408"/>
      <c r="P33" s="408"/>
      <c r="Q33" s="402">
        <f t="shared" si="0"/>
        <v>3</v>
      </c>
      <c r="R33" s="257" t="s">
        <v>934</v>
      </c>
      <c r="S33" s="257"/>
      <c r="T33" s="257"/>
      <c r="U33" s="256"/>
      <c r="V33" s="409" t="s">
        <v>1116</v>
      </c>
      <c r="W33" s="405"/>
      <c r="X33" s="406"/>
      <c r="Y33" s="406"/>
      <c r="Z33" s="406"/>
      <c r="AA33" s="406"/>
      <c r="AB33" s="406"/>
      <c r="AC33" s="406"/>
      <c r="AD33" s="406"/>
      <c r="AE33" s="406"/>
      <c r="AF33" s="405"/>
      <c r="AG33" s="405"/>
      <c r="AH33" s="405"/>
      <c r="AI33" s="405"/>
      <c r="AJ33" s="405"/>
      <c r="AK33" s="405"/>
      <c r="AL33" s="405"/>
      <c r="AM33" s="405"/>
      <c r="AN33" s="405"/>
      <c r="AO33" s="405"/>
      <c r="AP33" s="405"/>
      <c r="AQ33" s="405"/>
      <c r="AR33" s="405"/>
      <c r="AS33" s="405"/>
      <c r="AT33" s="405"/>
      <c r="AU33" s="405"/>
      <c r="AV33" s="405"/>
      <c r="AW33" s="405"/>
      <c r="AX33" s="405"/>
      <c r="AY33" s="405"/>
      <c r="AZ33" s="405"/>
      <c r="BA33" s="405"/>
      <c r="BB33" s="405"/>
      <c r="BC33" s="405"/>
      <c r="BD33" s="405"/>
      <c r="BE33" s="405"/>
      <c r="BF33" s="405"/>
      <c r="BG33" s="405"/>
      <c r="BH33" s="405"/>
      <c r="BI33" s="405"/>
      <c r="BJ33" s="405"/>
      <c r="BK33" s="405"/>
      <c r="BL33" s="405"/>
      <c r="BM33" s="405"/>
      <c r="BN33" s="405"/>
    </row>
    <row r="34" spans="1:66" s="407" customFormat="1" ht="51" x14ac:dyDescent="0.2">
      <c r="A34" s="257" t="s">
        <v>1066</v>
      </c>
      <c r="B34" s="256" t="s">
        <v>1107</v>
      </c>
      <c r="C34" s="256" t="s">
        <v>1113</v>
      </c>
      <c r="D34" s="257" t="s">
        <v>1115</v>
      </c>
      <c r="E34" s="401"/>
      <c r="F34" s="401"/>
      <c r="G34" s="401"/>
      <c r="H34" s="401">
        <v>1</v>
      </c>
      <c r="I34" s="401"/>
      <c r="J34" s="401"/>
      <c r="K34" s="401"/>
      <c r="L34" s="401"/>
      <c r="M34" s="401">
        <v>1</v>
      </c>
      <c r="N34" s="401"/>
      <c r="O34" s="401"/>
      <c r="P34" s="401"/>
      <c r="Q34" s="402">
        <f t="shared" si="0"/>
        <v>2</v>
      </c>
      <c r="R34" s="257" t="s">
        <v>934</v>
      </c>
      <c r="S34" s="257"/>
      <c r="T34" s="257"/>
      <c r="U34" s="257"/>
      <c r="V34" s="409" t="s">
        <v>1116</v>
      </c>
      <c r="W34" s="405"/>
      <c r="X34" s="406"/>
      <c r="Y34" s="406"/>
      <c r="Z34" s="406"/>
      <c r="AA34" s="406"/>
      <c r="AB34" s="406"/>
      <c r="AC34" s="406"/>
      <c r="AD34" s="406"/>
      <c r="AE34" s="406"/>
      <c r="AF34" s="405"/>
      <c r="AG34" s="405"/>
      <c r="AH34" s="405"/>
      <c r="AI34" s="405"/>
      <c r="AJ34" s="405"/>
      <c r="AK34" s="405"/>
      <c r="AL34" s="405"/>
      <c r="AM34" s="405"/>
      <c r="AN34" s="405"/>
      <c r="AO34" s="405"/>
      <c r="AP34" s="405"/>
      <c r="AQ34" s="405"/>
      <c r="AR34" s="405"/>
      <c r="AS34" s="405"/>
      <c r="AT34" s="405"/>
      <c r="AU34" s="405"/>
      <c r="AV34" s="405"/>
      <c r="AW34" s="405"/>
      <c r="AX34" s="405"/>
      <c r="AY34" s="405"/>
      <c r="AZ34" s="405"/>
      <c r="BA34" s="405"/>
      <c r="BB34" s="405"/>
      <c r="BC34" s="405"/>
      <c r="BD34" s="405"/>
      <c r="BE34" s="405"/>
      <c r="BF34" s="405"/>
      <c r="BG34" s="405"/>
      <c r="BH34" s="405"/>
      <c r="BI34" s="405"/>
      <c r="BJ34" s="405"/>
      <c r="BK34" s="405"/>
      <c r="BL34" s="405"/>
      <c r="BM34" s="405"/>
      <c r="BN34" s="405"/>
    </row>
    <row r="35" spans="1:66" s="407" customFormat="1" ht="63.75" x14ac:dyDescent="0.2">
      <c r="A35" s="257" t="s">
        <v>1067</v>
      </c>
      <c r="B35" s="257" t="s">
        <v>1295</v>
      </c>
      <c r="C35" s="257" t="s">
        <v>1296</v>
      </c>
      <c r="D35" s="403" t="s">
        <v>1297</v>
      </c>
      <c r="E35" s="401">
        <v>1</v>
      </c>
      <c r="F35" s="401"/>
      <c r="G35" s="401"/>
      <c r="H35" s="401">
        <v>1</v>
      </c>
      <c r="I35" s="401"/>
      <c r="J35" s="401"/>
      <c r="K35" s="401">
        <v>1</v>
      </c>
      <c r="L35" s="401"/>
      <c r="M35" s="401"/>
      <c r="N35" s="401">
        <v>1</v>
      </c>
      <c r="O35" s="401"/>
      <c r="P35" s="401"/>
      <c r="Q35" s="402">
        <f t="shared" si="0"/>
        <v>4</v>
      </c>
      <c r="R35" s="257" t="s">
        <v>935</v>
      </c>
      <c r="S35" s="257" t="s">
        <v>944</v>
      </c>
      <c r="T35" s="257"/>
      <c r="U35" s="257"/>
      <c r="V35" s="404" t="s">
        <v>1298</v>
      </c>
      <c r="W35" s="405"/>
      <c r="X35" s="406"/>
      <c r="Y35" s="406"/>
      <c r="Z35" s="406"/>
      <c r="AA35" s="406"/>
      <c r="AB35" s="406"/>
      <c r="AC35" s="406"/>
      <c r="AD35" s="406"/>
      <c r="AE35" s="406"/>
      <c r="AF35" s="405"/>
      <c r="AG35" s="405"/>
      <c r="AH35" s="405"/>
      <c r="AI35" s="405"/>
      <c r="AJ35" s="405"/>
      <c r="AK35" s="405"/>
      <c r="AL35" s="405"/>
      <c r="AM35" s="405"/>
      <c r="AN35" s="405"/>
      <c r="AO35" s="405"/>
      <c r="AP35" s="405"/>
      <c r="AQ35" s="405"/>
      <c r="AR35" s="405"/>
      <c r="AS35" s="405"/>
      <c r="AT35" s="405"/>
      <c r="AU35" s="405"/>
      <c r="AV35" s="405"/>
      <c r="AW35" s="405"/>
      <c r="AX35" s="405"/>
      <c r="AY35" s="405"/>
      <c r="AZ35" s="405"/>
      <c r="BA35" s="405"/>
      <c r="BB35" s="405"/>
      <c r="BC35" s="405"/>
      <c r="BD35" s="405"/>
      <c r="BE35" s="405"/>
      <c r="BF35" s="405"/>
      <c r="BG35" s="405"/>
      <c r="BH35" s="405"/>
      <c r="BI35" s="405"/>
      <c r="BJ35" s="405"/>
      <c r="BK35" s="405"/>
      <c r="BL35" s="405"/>
      <c r="BM35" s="405"/>
      <c r="BN35" s="405"/>
    </row>
    <row r="36" spans="1:66" s="407" customFormat="1" ht="76.5" x14ac:dyDescent="0.2">
      <c r="A36" s="257" t="s">
        <v>1068</v>
      </c>
      <c r="B36" s="256" t="s">
        <v>1129</v>
      </c>
      <c r="C36" s="256" t="s">
        <v>1130</v>
      </c>
      <c r="D36" s="256" t="s">
        <v>1131</v>
      </c>
      <c r="E36" s="408"/>
      <c r="F36" s="408"/>
      <c r="G36" s="408"/>
      <c r="H36" s="408"/>
      <c r="I36" s="408"/>
      <c r="J36" s="408">
        <v>1</v>
      </c>
      <c r="K36" s="408"/>
      <c r="L36" s="408"/>
      <c r="M36" s="408"/>
      <c r="N36" s="408"/>
      <c r="O36" s="408"/>
      <c r="P36" s="408"/>
      <c r="Q36" s="402">
        <f t="shared" si="0"/>
        <v>1</v>
      </c>
      <c r="R36" s="257" t="s">
        <v>943</v>
      </c>
      <c r="S36" s="257"/>
      <c r="T36" s="257"/>
      <c r="U36" s="256"/>
      <c r="V36" s="409" t="s">
        <v>1156</v>
      </c>
      <c r="W36" s="405"/>
      <c r="X36" s="406"/>
      <c r="Y36" s="406"/>
      <c r="Z36" s="406"/>
      <c r="AA36" s="406"/>
      <c r="AB36" s="406"/>
      <c r="AC36" s="406"/>
      <c r="AD36" s="406"/>
      <c r="AE36" s="406"/>
      <c r="AF36" s="405"/>
      <c r="AG36" s="405"/>
      <c r="AH36" s="405"/>
      <c r="AI36" s="405"/>
      <c r="AJ36" s="405"/>
      <c r="AK36" s="405"/>
      <c r="AL36" s="405"/>
      <c r="AM36" s="405"/>
      <c r="AN36" s="405"/>
      <c r="AO36" s="405"/>
      <c r="AP36" s="405"/>
      <c r="AQ36" s="405"/>
      <c r="AR36" s="405"/>
      <c r="AS36" s="405"/>
      <c r="AT36" s="405"/>
      <c r="AU36" s="405"/>
      <c r="AV36" s="405"/>
      <c r="AW36" s="405"/>
      <c r="AX36" s="405"/>
      <c r="AY36" s="405"/>
      <c r="AZ36" s="405"/>
      <c r="BA36" s="405"/>
      <c r="BB36" s="405"/>
      <c r="BC36" s="405"/>
      <c r="BD36" s="405"/>
      <c r="BE36" s="405"/>
      <c r="BF36" s="405"/>
      <c r="BG36" s="405"/>
      <c r="BH36" s="405"/>
      <c r="BI36" s="405"/>
      <c r="BJ36" s="405"/>
      <c r="BK36" s="405"/>
      <c r="BL36" s="405"/>
      <c r="BM36" s="405"/>
      <c r="BN36" s="405"/>
    </row>
    <row r="37" spans="1:66" s="407" customFormat="1" ht="76.5" x14ac:dyDescent="0.2">
      <c r="A37" s="257" t="s">
        <v>1068</v>
      </c>
      <c r="B37" s="256" t="s">
        <v>1129</v>
      </c>
      <c r="C37" s="256" t="s">
        <v>1136</v>
      </c>
      <c r="D37" s="257" t="s">
        <v>1132</v>
      </c>
      <c r="E37" s="401"/>
      <c r="F37" s="401"/>
      <c r="G37" s="401"/>
      <c r="H37" s="401"/>
      <c r="I37" s="401"/>
      <c r="J37" s="401">
        <v>1</v>
      </c>
      <c r="K37" s="401"/>
      <c r="L37" s="401"/>
      <c r="M37" s="401"/>
      <c r="N37" s="401"/>
      <c r="O37" s="401">
        <v>1</v>
      </c>
      <c r="P37" s="401"/>
      <c r="Q37" s="402">
        <f t="shared" si="0"/>
        <v>2</v>
      </c>
      <c r="R37" s="257" t="s">
        <v>935</v>
      </c>
      <c r="S37" s="257" t="s">
        <v>943</v>
      </c>
      <c r="T37" s="257"/>
      <c r="U37" s="257"/>
      <c r="V37" s="409" t="s">
        <v>1156</v>
      </c>
      <c r="W37" s="405"/>
      <c r="X37" s="406"/>
      <c r="Y37" s="406"/>
      <c r="Z37" s="406"/>
      <c r="AA37" s="406"/>
      <c r="AB37" s="406"/>
      <c r="AC37" s="406"/>
      <c r="AD37" s="406"/>
      <c r="AE37" s="406"/>
      <c r="AF37" s="405"/>
      <c r="AG37" s="405"/>
      <c r="AH37" s="405"/>
      <c r="AI37" s="405"/>
      <c r="AJ37" s="405"/>
      <c r="AK37" s="405"/>
      <c r="AL37" s="405"/>
      <c r="AM37" s="405"/>
      <c r="AN37" s="405"/>
      <c r="AO37" s="405"/>
      <c r="AP37" s="405"/>
      <c r="AQ37" s="405"/>
      <c r="AR37" s="405"/>
      <c r="AS37" s="405"/>
      <c r="AT37" s="405"/>
      <c r="AU37" s="405"/>
      <c r="AV37" s="405"/>
      <c r="AW37" s="405"/>
      <c r="AX37" s="405"/>
      <c r="AY37" s="405"/>
      <c r="AZ37" s="405"/>
      <c r="BA37" s="405"/>
      <c r="BB37" s="405"/>
      <c r="BC37" s="405"/>
      <c r="BD37" s="405"/>
      <c r="BE37" s="405"/>
      <c r="BF37" s="405"/>
      <c r="BG37" s="405"/>
      <c r="BH37" s="405"/>
      <c r="BI37" s="405"/>
      <c r="BJ37" s="405"/>
      <c r="BK37" s="405"/>
      <c r="BL37" s="405"/>
      <c r="BM37" s="405"/>
      <c r="BN37" s="405"/>
    </row>
    <row r="38" spans="1:66" s="407" customFormat="1" ht="76.5" x14ac:dyDescent="0.2">
      <c r="A38" s="257" t="s">
        <v>1068</v>
      </c>
      <c r="B38" s="256" t="s">
        <v>1129</v>
      </c>
      <c r="C38" s="256" t="s">
        <v>1137</v>
      </c>
      <c r="D38" s="256" t="s">
        <v>1133</v>
      </c>
      <c r="E38" s="408"/>
      <c r="F38" s="408"/>
      <c r="G38" s="408">
        <v>1</v>
      </c>
      <c r="H38" s="408"/>
      <c r="I38" s="408"/>
      <c r="J38" s="408">
        <v>1</v>
      </c>
      <c r="K38" s="408"/>
      <c r="L38" s="408"/>
      <c r="M38" s="408">
        <v>1</v>
      </c>
      <c r="N38" s="408"/>
      <c r="O38" s="408"/>
      <c r="P38" s="408"/>
      <c r="Q38" s="402">
        <f t="shared" si="0"/>
        <v>3</v>
      </c>
      <c r="R38" s="257" t="s">
        <v>943</v>
      </c>
      <c r="S38" s="257"/>
      <c r="T38" s="257"/>
      <c r="U38" s="256"/>
      <c r="V38" s="409" t="s">
        <v>1156</v>
      </c>
      <c r="W38" s="405"/>
      <c r="X38" s="406"/>
      <c r="Y38" s="406"/>
      <c r="Z38" s="406"/>
      <c r="AA38" s="406"/>
      <c r="AB38" s="406"/>
      <c r="AC38" s="406"/>
      <c r="AD38" s="406"/>
      <c r="AE38" s="406"/>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c r="BK38" s="405"/>
      <c r="BL38" s="405"/>
      <c r="BM38" s="405"/>
      <c r="BN38" s="405"/>
    </row>
    <row r="39" spans="1:66" s="407" customFormat="1" ht="76.5" x14ac:dyDescent="0.2">
      <c r="A39" s="257" t="s">
        <v>1068</v>
      </c>
      <c r="B39" s="256" t="s">
        <v>1129</v>
      </c>
      <c r="C39" s="256" t="s">
        <v>1138</v>
      </c>
      <c r="D39" s="257" t="s">
        <v>1134</v>
      </c>
      <c r="E39" s="401"/>
      <c r="F39" s="401"/>
      <c r="G39" s="401"/>
      <c r="H39" s="401"/>
      <c r="I39" s="401"/>
      <c r="J39" s="401">
        <v>1</v>
      </c>
      <c r="K39" s="401"/>
      <c r="L39" s="401"/>
      <c r="M39" s="401"/>
      <c r="N39" s="401"/>
      <c r="O39" s="401">
        <v>1</v>
      </c>
      <c r="P39" s="401"/>
      <c r="Q39" s="402">
        <f t="shared" si="0"/>
        <v>2</v>
      </c>
      <c r="R39" s="257"/>
      <c r="S39" s="257"/>
      <c r="T39" s="403" t="s">
        <v>1157</v>
      </c>
      <c r="U39" s="257"/>
      <c r="V39" s="409" t="s">
        <v>1156</v>
      </c>
      <c r="W39" s="405"/>
      <c r="X39" s="406"/>
      <c r="Y39" s="406"/>
      <c r="Z39" s="406"/>
      <c r="AA39" s="406"/>
      <c r="AB39" s="406"/>
      <c r="AC39" s="406"/>
      <c r="AD39" s="406"/>
      <c r="AE39" s="406"/>
      <c r="AF39" s="405"/>
      <c r="AG39" s="405"/>
      <c r="AH39" s="405"/>
      <c r="AI39" s="405"/>
      <c r="AJ39" s="405"/>
      <c r="AK39" s="405"/>
      <c r="AL39" s="405"/>
      <c r="AM39" s="405"/>
      <c r="AN39" s="405"/>
      <c r="AO39" s="405"/>
      <c r="AP39" s="405"/>
      <c r="AQ39" s="405"/>
      <c r="AR39" s="405"/>
      <c r="AS39" s="405"/>
      <c r="AT39" s="405"/>
      <c r="AU39" s="405"/>
      <c r="AV39" s="405"/>
      <c r="AW39" s="405"/>
      <c r="AX39" s="405"/>
      <c r="AY39" s="405"/>
      <c r="AZ39" s="405"/>
      <c r="BA39" s="405"/>
      <c r="BB39" s="405"/>
      <c r="BC39" s="405"/>
      <c r="BD39" s="405"/>
      <c r="BE39" s="405"/>
      <c r="BF39" s="405"/>
      <c r="BG39" s="405"/>
      <c r="BH39" s="405"/>
      <c r="BI39" s="405"/>
      <c r="BJ39" s="405"/>
      <c r="BK39" s="405"/>
      <c r="BL39" s="405"/>
      <c r="BM39" s="405"/>
      <c r="BN39" s="405"/>
    </row>
    <row r="40" spans="1:66" s="407" customFormat="1" ht="76.5" x14ac:dyDescent="0.2">
      <c r="A40" s="257" t="s">
        <v>1068</v>
      </c>
      <c r="B40" s="256" t="s">
        <v>1129</v>
      </c>
      <c r="C40" s="256" t="s">
        <v>1139</v>
      </c>
      <c r="D40" s="256" t="s">
        <v>1135</v>
      </c>
      <c r="E40" s="408"/>
      <c r="F40" s="408"/>
      <c r="G40" s="408"/>
      <c r="H40" s="408"/>
      <c r="I40" s="408"/>
      <c r="J40" s="408">
        <v>1</v>
      </c>
      <c r="K40" s="408"/>
      <c r="L40" s="408"/>
      <c r="M40" s="408"/>
      <c r="N40" s="408">
        <v>1</v>
      </c>
      <c r="O40" s="408"/>
      <c r="P40" s="408"/>
      <c r="Q40" s="402">
        <f t="shared" si="0"/>
        <v>2</v>
      </c>
      <c r="R40" s="257" t="s">
        <v>943</v>
      </c>
      <c r="S40" s="257"/>
      <c r="T40" s="257"/>
      <c r="U40" s="256"/>
      <c r="V40" s="409" t="s">
        <v>1156</v>
      </c>
      <c r="W40" s="405"/>
      <c r="X40" s="406"/>
      <c r="Y40" s="406"/>
      <c r="Z40" s="406"/>
      <c r="AA40" s="406"/>
      <c r="AB40" s="406"/>
      <c r="AC40" s="406"/>
      <c r="AD40" s="406"/>
      <c r="AE40" s="406"/>
      <c r="AF40" s="405"/>
      <c r="AG40" s="405"/>
      <c r="AH40" s="405"/>
      <c r="AI40" s="405"/>
      <c r="AJ40" s="405"/>
      <c r="AK40" s="405"/>
      <c r="AL40" s="405"/>
      <c r="AM40" s="405"/>
      <c r="AN40" s="405"/>
      <c r="AO40" s="405"/>
      <c r="AP40" s="405"/>
      <c r="AQ40" s="405"/>
      <c r="AR40" s="405"/>
      <c r="AS40" s="405"/>
      <c r="AT40" s="405"/>
      <c r="AU40" s="405"/>
      <c r="AV40" s="405"/>
      <c r="AW40" s="405"/>
      <c r="AX40" s="405"/>
      <c r="AY40" s="405"/>
      <c r="AZ40" s="405"/>
      <c r="BA40" s="405"/>
      <c r="BB40" s="405"/>
      <c r="BC40" s="405"/>
      <c r="BD40" s="405"/>
      <c r="BE40" s="405"/>
      <c r="BF40" s="405"/>
      <c r="BG40" s="405"/>
      <c r="BH40" s="405"/>
      <c r="BI40" s="405"/>
      <c r="BJ40" s="405"/>
      <c r="BK40" s="405"/>
      <c r="BL40" s="405"/>
      <c r="BM40" s="405"/>
      <c r="BN40" s="405"/>
    </row>
    <row r="41" spans="1:66" s="407" customFormat="1" ht="76.5" x14ac:dyDescent="0.2">
      <c r="A41" s="257" t="s">
        <v>1068</v>
      </c>
      <c r="B41" s="256" t="s">
        <v>1129</v>
      </c>
      <c r="C41" s="256" t="s">
        <v>1148</v>
      </c>
      <c r="D41" s="256" t="s">
        <v>1140</v>
      </c>
      <c r="E41" s="408"/>
      <c r="F41" s="408"/>
      <c r="G41" s="408"/>
      <c r="H41" s="408"/>
      <c r="I41" s="408">
        <v>1</v>
      </c>
      <c r="J41" s="408"/>
      <c r="K41" s="408"/>
      <c r="L41" s="408"/>
      <c r="M41" s="408"/>
      <c r="N41" s="408"/>
      <c r="O41" s="408"/>
      <c r="P41" s="408"/>
      <c r="Q41" s="402">
        <f t="shared" si="0"/>
        <v>1</v>
      </c>
      <c r="R41" s="257" t="s">
        <v>935</v>
      </c>
      <c r="S41" s="257" t="s">
        <v>937</v>
      </c>
      <c r="T41" s="257"/>
      <c r="U41" s="256"/>
      <c r="V41" s="409" t="s">
        <v>1156</v>
      </c>
      <c r="W41" s="405"/>
      <c r="X41" s="406"/>
      <c r="Y41" s="406"/>
      <c r="Z41" s="406"/>
      <c r="AA41" s="406"/>
      <c r="AB41" s="406"/>
      <c r="AC41" s="406"/>
      <c r="AD41" s="406"/>
      <c r="AE41" s="406"/>
      <c r="AF41" s="405"/>
      <c r="AG41" s="405"/>
      <c r="AH41" s="405"/>
      <c r="AI41" s="405"/>
      <c r="AJ41" s="405"/>
      <c r="AK41" s="405"/>
      <c r="AL41" s="405"/>
      <c r="AM41" s="405"/>
      <c r="AN41" s="405"/>
      <c r="AO41" s="405"/>
      <c r="AP41" s="405"/>
      <c r="AQ41" s="405"/>
      <c r="AR41" s="405"/>
      <c r="AS41" s="405"/>
      <c r="AT41" s="405"/>
      <c r="AU41" s="405"/>
      <c r="AV41" s="405"/>
      <c r="AW41" s="405"/>
      <c r="AX41" s="405"/>
      <c r="AY41" s="405"/>
      <c r="AZ41" s="405"/>
      <c r="BA41" s="405"/>
      <c r="BB41" s="405"/>
      <c r="BC41" s="405"/>
      <c r="BD41" s="405"/>
      <c r="BE41" s="405"/>
      <c r="BF41" s="405"/>
      <c r="BG41" s="405"/>
      <c r="BH41" s="405"/>
      <c r="BI41" s="405"/>
      <c r="BJ41" s="405"/>
      <c r="BK41" s="405"/>
      <c r="BL41" s="405"/>
      <c r="BM41" s="405"/>
      <c r="BN41" s="405"/>
    </row>
    <row r="42" spans="1:66" s="407" customFormat="1" ht="76.5" x14ac:dyDescent="0.2">
      <c r="A42" s="257" t="s">
        <v>1068</v>
      </c>
      <c r="B42" s="256" t="s">
        <v>1129</v>
      </c>
      <c r="C42" s="256" t="s">
        <v>1149</v>
      </c>
      <c r="D42" s="256" t="s">
        <v>1141</v>
      </c>
      <c r="E42" s="408"/>
      <c r="F42" s="408"/>
      <c r="G42" s="408">
        <v>1</v>
      </c>
      <c r="H42" s="408"/>
      <c r="I42" s="408"/>
      <c r="J42" s="408"/>
      <c r="K42" s="408"/>
      <c r="L42" s="408"/>
      <c r="M42" s="408"/>
      <c r="N42" s="408"/>
      <c r="O42" s="408"/>
      <c r="P42" s="408"/>
      <c r="Q42" s="402">
        <f t="shared" si="0"/>
        <v>1</v>
      </c>
      <c r="R42" s="257" t="s">
        <v>938</v>
      </c>
      <c r="S42" s="257"/>
      <c r="T42" s="257"/>
      <c r="U42" s="256"/>
      <c r="V42" s="409" t="s">
        <v>1156</v>
      </c>
      <c r="W42" s="405"/>
      <c r="X42" s="406"/>
      <c r="Y42" s="406"/>
      <c r="Z42" s="406"/>
      <c r="AA42" s="406"/>
      <c r="AB42" s="406"/>
      <c r="AC42" s="406"/>
      <c r="AD42" s="406"/>
      <c r="AE42" s="406"/>
      <c r="AF42" s="405"/>
      <c r="AG42" s="405"/>
      <c r="AH42" s="405"/>
      <c r="AI42" s="405"/>
      <c r="AJ42" s="405"/>
      <c r="AK42" s="405"/>
      <c r="AL42" s="405"/>
      <c r="AM42" s="405"/>
      <c r="AN42" s="405"/>
      <c r="AO42" s="405"/>
      <c r="AP42" s="405"/>
      <c r="AQ42" s="405"/>
      <c r="AR42" s="405"/>
      <c r="AS42" s="405"/>
      <c r="AT42" s="405"/>
      <c r="AU42" s="405"/>
      <c r="AV42" s="405"/>
      <c r="AW42" s="405"/>
      <c r="AX42" s="405"/>
      <c r="AY42" s="405"/>
      <c r="AZ42" s="405"/>
      <c r="BA42" s="405"/>
      <c r="BB42" s="405"/>
      <c r="BC42" s="405"/>
      <c r="BD42" s="405"/>
      <c r="BE42" s="405"/>
      <c r="BF42" s="405"/>
      <c r="BG42" s="405"/>
      <c r="BH42" s="405"/>
      <c r="BI42" s="405"/>
      <c r="BJ42" s="405"/>
      <c r="BK42" s="405"/>
      <c r="BL42" s="405"/>
      <c r="BM42" s="405"/>
      <c r="BN42" s="405"/>
    </row>
    <row r="43" spans="1:66" s="407" customFormat="1" ht="76.5" x14ac:dyDescent="0.2">
      <c r="A43" s="257" t="s">
        <v>1068</v>
      </c>
      <c r="B43" s="256" t="s">
        <v>1129</v>
      </c>
      <c r="C43" s="256" t="s">
        <v>1150</v>
      </c>
      <c r="D43" s="256" t="s">
        <v>1142</v>
      </c>
      <c r="E43" s="408"/>
      <c r="F43" s="408"/>
      <c r="G43" s="408">
        <v>1</v>
      </c>
      <c r="H43" s="408"/>
      <c r="I43" s="408"/>
      <c r="J43" s="408">
        <v>1</v>
      </c>
      <c r="K43" s="408"/>
      <c r="L43" s="408"/>
      <c r="M43" s="408">
        <v>1</v>
      </c>
      <c r="N43" s="408"/>
      <c r="O43" s="408"/>
      <c r="P43" s="408"/>
      <c r="Q43" s="402">
        <f t="shared" si="0"/>
        <v>3</v>
      </c>
      <c r="R43" s="257" t="s">
        <v>935</v>
      </c>
      <c r="S43" s="257" t="s">
        <v>944</v>
      </c>
      <c r="T43" s="257"/>
      <c r="U43" s="256"/>
      <c r="V43" s="409" t="s">
        <v>1156</v>
      </c>
      <c r="W43" s="405"/>
      <c r="X43" s="406"/>
      <c r="Y43" s="406"/>
      <c r="Z43" s="406"/>
      <c r="AA43" s="406"/>
      <c r="AB43" s="406"/>
      <c r="AC43" s="406"/>
      <c r="AD43" s="406"/>
      <c r="AE43" s="406"/>
      <c r="AF43" s="405"/>
      <c r="AG43" s="405"/>
      <c r="AH43" s="405"/>
      <c r="AI43" s="405"/>
      <c r="AJ43" s="405"/>
      <c r="AK43" s="405"/>
      <c r="AL43" s="405"/>
      <c r="AM43" s="405"/>
      <c r="AN43" s="405"/>
      <c r="AO43" s="405"/>
      <c r="AP43" s="405"/>
      <c r="AQ43" s="405"/>
      <c r="AR43" s="405"/>
      <c r="AS43" s="405"/>
      <c r="AT43" s="405"/>
      <c r="AU43" s="405"/>
      <c r="AV43" s="405"/>
      <c r="AW43" s="405"/>
      <c r="AX43" s="405"/>
      <c r="AY43" s="405"/>
      <c r="AZ43" s="405"/>
      <c r="BA43" s="405"/>
      <c r="BB43" s="405"/>
      <c r="BC43" s="405"/>
      <c r="BD43" s="405"/>
      <c r="BE43" s="405"/>
      <c r="BF43" s="405"/>
      <c r="BG43" s="405"/>
      <c r="BH43" s="405"/>
      <c r="BI43" s="405"/>
      <c r="BJ43" s="405"/>
      <c r="BK43" s="405"/>
      <c r="BL43" s="405"/>
      <c r="BM43" s="405"/>
      <c r="BN43" s="405"/>
    </row>
    <row r="44" spans="1:66" s="407" customFormat="1" ht="76.5" x14ac:dyDescent="0.2">
      <c r="A44" s="257" t="s">
        <v>1068</v>
      </c>
      <c r="B44" s="256" t="s">
        <v>1129</v>
      </c>
      <c r="C44" s="256" t="s">
        <v>1151</v>
      </c>
      <c r="D44" s="256" t="s">
        <v>1143</v>
      </c>
      <c r="E44" s="408"/>
      <c r="F44" s="408"/>
      <c r="G44" s="408"/>
      <c r="H44" s="408"/>
      <c r="I44" s="408"/>
      <c r="J44" s="408"/>
      <c r="K44" s="408"/>
      <c r="L44" s="408"/>
      <c r="M44" s="408"/>
      <c r="N44" s="408">
        <v>1</v>
      </c>
      <c r="O44" s="408"/>
      <c r="P44" s="408"/>
      <c r="Q44" s="402">
        <f t="shared" si="0"/>
        <v>1</v>
      </c>
      <c r="R44" s="257" t="s">
        <v>935</v>
      </c>
      <c r="S44" s="257" t="s">
        <v>943</v>
      </c>
      <c r="T44" s="257"/>
      <c r="U44" s="256"/>
      <c r="V44" s="409" t="s">
        <v>1156</v>
      </c>
      <c r="W44" s="405"/>
      <c r="X44" s="406"/>
      <c r="Y44" s="406"/>
      <c r="Z44" s="406"/>
      <c r="AA44" s="406"/>
      <c r="AB44" s="406"/>
      <c r="AC44" s="406"/>
      <c r="AD44" s="406"/>
      <c r="AE44" s="406"/>
      <c r="AF44" s="405"/>
      <c r="AG44" s="405"/>
      <c r="AH44" s="405"/>
      <c r="AI44" s="405"/>
      <c r="AJ44" s="405"/>
      <c r="AK44" s="405"/>
      <c r="AL44" s="405"/>
      <c r="AM44" s="405"/>
      <c r="AN44" s="405"/>
      <c r="AO44" s="405"/>
      <c r="AP44" s="405"/>
      <c r="AQ44" s="405"/>
      <c r="AR44" s="405"/>
      <c r="AS44" s="405"/>
      <c r="AT44" s="405"/>
      <c r="AU44" s="405"/>
      <c r="AV44" s="405"/>
      <c r="AW44" s="405"/>
      <c r="AX44" s="405"/>
      <c r="AY44" s="405"/>
      <c r="AZ44" s="405"/>
      <c r="BA44" s="405"/>
      <c r="BB44" s="405"/>
      <c r="BC44" s="405"/>
      <c r="BD44" s="405"/>
      <c r="BE44" s="405"/>
      <c r="BF44" s="405"/>
      <c r="BG44" s="405"/>
      <c r="BH44" s="405"/>
      <c r="BI44" s="405"/>
      <c r="BJ44" s="405"/>
      <c r="BK44" s="405"/>
      <c r="BL44" s="405"/>
      <c r="BM44" s="405"/>
      <c r="BN44" s="405"/>
    </row>
    <row r="45" spans="1:66" s="407" customFormat="1" ht="76.5" x14ac:dyDescent="0.2">
      <c r="A45" s="257" t="s">
        <v>1068</v>
      </c>
      <c r="B45" s="256" t="s">
        <v>1129</v>
      </c>
      <c r="C45" s="256" t="s">
        <v>1152</v>
      </c>
      <c r="D45" s="256" t="s">
        <v>1144</v>
      </c>
      <c r="E45" s="408"/>
      <c r="F45" s="408"/>
      <c r="G45" s="408"/>
      <c r="H45" s="408"/>
      <c r="I45" s="408"/>
      <c r="J45" s="408"/>
      <c r="K45" s="408"/>
      <c r="L45" s="408"/>
      <c r="M45" s="408"/>
      <c r="N45" s="408"/>
      <c r="O45" s="408"/>
      <c r="P45" s="408">
        <v>1</v>
      </c>
      <c r="Q45" s="402">
        <f t="shared" si="0"/>
        <v>1</v>
      </c>
      <c r="R45" s="257" t="s">
        <v>935</v>
      </c>
      <c r="S45" s="257" t="s">
        <v>944</v>
      </c>
      <c r="T45" s="257"/>
      <c r="U45" s="256"/>
      <c r="V45" s="409" t="s">
        <v>1156</v>
      </c>
      <c r="W45" s="405"/>
      <c r="X45" s="406"/>
      <c r="Y45" s="406"/>
      <c r="Z45" s="406"/>
      <c r="AA45" s="406"/>
      <c r="AB45" s="406"/>
      <c r="AC45" s="406"/>
      <c r="AD45" s="406"/>
      <c r="AE45" s="406"/>
      <c r="AF45" s="405"/>
      <c r="AG45" s="405"/>
      <c r="AH45" s="405"/>
      <c r="AI45" s="405"/>
      <c r="AJ45" s="405"/>
      <c r="AK45" s="405"/>
      <c r="AL45" s="405"/>
      <c r="AM45" s="405"/>
      <c r="AN45" s="405"/>
      <c r="AO45" s="405"/>
      <c r="AP45" s="405"/>
      <c r="AQ45" s="405"/>
      <c r="AR45" s="405"/>
      <c r="AS45" s="405"/>
      <c r="AT45" s="405"/>
      <c r="AU45" s="405"/>
      <c r="AV45" s="405"/>
      <c r="AW45" s="405"/>
      <c r="AX45" s="405"/>
      <c r="AY45" s="405"/>
      <c r="AZ45" s="405"/>
      <c r="BA45" s="405"/>
      <c r="BB45" s="405"/>
      <c r="BC45" s="405"/>
      <c r="BD45" s="405"/>
      <c r="BE45" s="405"/>
      <c r="BF45" s="405"/>
      <c r="BG45" s="405"/>
      <c r="BH45" s="405"/>
      <c r="BI45" s="405"/>
      <c r="BJ45" s="405"/>
      <c r="BK45" s="405"/>
      <c r="BL45" s="405"/>
      <c r="BM45" s="405"/>
      <c r="BN45" s="405"/>
    </row>
    <row r="46" spans="1:66" s="407" customFormat="1" ht="76.5" x14ac:dyDescent="0.2">
      <c r="A46" s="257" t="s">
        <v>1068</v>
      </c>
      <c r="B46" s="256" t="s">
        <v>1129</v>
      </c>
      <c r="C46" s="256" t="s">
        <v>1153</v>
      </c>
      <c r="D46" s="256" t="s">
        <v>1145</v>
      </c>
      <c r="E46" s="408"/>
      <c r="F46" s="408"/>
      <c r="G46" s="408">
        <v>1</v>
      </c>
      <c r="H46" s="408"/>
      <c r="I46" s="408"/>
      <c r="J46" s="408"/>
      <c r="K46" s="408"/>
      <c r="L46" s="408"/>
      <c r="M46" s="408"/>
      <c r="N46" s="408"/>
      <c r="O46" s="408"/>
      <c r="P46" s="408"/>
      <c r="Q46" s="402">
        <f t="shared" si="0"/>
        <v>1</v>
      </c>
      <c r="R46" s="257" t="s">
        <v>935</v>
      </c>
      <c r="S46" s="257" t="s">
        <v>944</v>
      </c>
      <c r="T46" s="257"/>
      <c r="U46" s="256"/>
      <c r="V46" s="409" t="s">
        <v>1156</v>
      </c>
      <c r="W46" s="405"/>
      <c r="X46" s="406"/>
      <c r="Y46" s="406"/>
      <c r="Z46" s="406"/>
      <c r="AA46" s="406"/>
      <c r="AB46" s="406"/>
      <c r="AC46" s="406"/>
      <c r="AD46" s="406"/>
      <c r="AE46" s="406"/>
      <c r="AF46" s="405"/>
      <c r="AG46" s="405"/>
      <c r="AH46" s="405"/>
      <c r="AI46" s="405"/>
      <c r="AJ46" s="405"/>
      <c r="AK46" s="405"/>
      <c r="AL46" s="405"/>
      <c r="AM46" s="405"/>
      <c r="AN46" s="405"/>
      <c r="AO46" s="405"/>
      <c r="AP46" s="405"/>
      <c r="AQ46" s="405"/>
      <c r="AR46" s="405"/>
      <c r="AS46" s="405"/>
      <c r="AT46" s="405"/>
      <c r="AU46" s="405"/>
      <c r="AV46" s="405"/>
      <c r="AW46" s="405"/>
      <c r="AX46" s="405"/>
      <c r="AY46" s="405"/>
      <c r="AZ46" s="405"/>
      <c r="BA46" s="405"/>
      <c r="BB46" s="405"/>
      <c r="BC46" s="405"/>
      <c r="BD46" s="405"/>
      <c r="BE46" s="405"/>
      <c r="BF46" s="405"/>
      <c r="BG46" s="405"/>
      <c r="BH46" s="405"/>
      <c r="BI46" s="405"/>
      <c r="BJ46" s="405"/>
      <c r="BK46" s="405"/>
      <c r="BL46" s="405"/>
      <c r="BM46" s="405"/>
      <c r="BN46" s="405"/>
    </row>
    <row r="47" spans="1:66" s="407" customFormat="1" ht="76.5" x14ac:dyDescent="0.2">
      <c r="A47" s="257" t="s">
        <v>1068</v>
      </c>
      <c r="B47" s="256" t="s">
        <v>1129</v>
      </c>
      <c r="C47" s="256" t="s">
        <v>1154</v>
      </c>
      <c r="D47" s="256" t="s">
        <v>1146</v>
      </c>
      <c r="E47" s="408">
        <v>1</v>
      </c>
      <c r="F47" s="408"/>
      <c r="G47" s="408"/>
      <c r="H47" s="408"/>
      <c r="I47" s="408"/>
      <c r="J47" s="408"/>
      <c r="K47" s="408"/>
      <c r="L47" s="408"/>
      <c r="M47" s="408"/>
      <c r="N47" s="408"/>
      <c r="O47" s="408">
        <v>1</v>
      </c>
      <c r="P47" s="408"/>
      <c r="Q47" s="402">
        <f t="shared" si="0"/>
        <v>2</v>
      </c>
      <c r="R47" s="257" t="s">
        <v>935</v>
      </c>
      <c r="S47" s="257" t="s">
        <v>944</v>
      </c>
      <c r="T47" s="257"/>
      <c r="U47" s="256"/>
      <c r="V47" s="409" t="s">
        <v>1156</v>
      </c>
      <c r="W47" s="405"/>
      <c r="X47" s="406"/>
      <c r="Y47" s="406"/>
      <c r="Z47" s="406"/>
      <c r="AA47" s="406"/>
      <c r="AB47" s="406"/>
      <c r="AC47" s="406"/>
      <c r="AD47" s="406"/>
      <c r="AE47" s="406"/>
      <c r="AF47" s="405"/>
      <c r="AG47" s="405"/>
      <c r="AH47" s="405"/>
      <c r="AI47" s="405"/>
      <c r="AJ47" s="405"/>
      <c r="AK47" s="405"/>
      <c r="AL47" s="405"/>
      <c r="AM47" s="405"/>
      <c r="AN47" s="405"/>
      <c r="AO47" s="405"/>
      <c r="AP47" s="405"/>
      <c r="AQ47" s="405"/>
      <c r="AR47" s="405"/>
      <c r="AS47" s="405"/>
      <c r="AT47" s="405"/>
      <c r="AU47" s="405"/>
      <c r="AV47" s="405"/>
      <c r="AW47" s="405"/>
      <c r="AX47" s="405"/>
      <c r="AY47" s="405"/>
      <c r="AZ47" s="405"/>
      <c r="BA47" s="405"/>
      <c r="BB47" s="405"/>
      <c r="BC47" s="405"/>
      <c r="BD47" s="405"/>
      <c r="BE47" s="405"/>
      <c r="BF47" s="405"/>
      <c r="BG47" s="405"/>
      <c r="BH47" s="405"/>
      <c r="BI47" s="405"/>
      <c r="BJ47" s="405"/>
      <c r="BK47" s="405"/>
      <c r="BL47" s="405"/>
      <c r="BM47" s="405"/>
      <c r="BN47" s="405"/>
    </row>
    <row r="48" spans="1:66" s="407" customFormat="1" ht="76.5" x14ac:dyDescent="0.2">
      <c r="A48" s="257" t="s">
        <v>1068</v>
      </c>
      <c r="B48" s="256" t="s">
        <v>1129</v>
      </c>
      <c r="C48" s="256" t="s">
        <v>1155</v>
      </c>
      <c r="D48" s="256" t="s">
        <v>1147</v>
      </c>
      <c r="E48" s="408"/>
      <c r="F48" s="408"/>
      <c r="G48" s="408"/>
      <c r="H48" s="408"/>
      <c r="I48" s="408">
        <v>1</v>
      </c>
      <c r="J48" s="408"/>
      <c r="K48" s="408"/>
      <c r="L48" s="408"/>
      <c r="M48" s="408"/>
      <c r="N48" s="408"/>
      <c r="O48" s="408"/>
      <c r="P48" s="408"/>
      <c r="Q48" s="402">
        <f t="shared" si="0"/>
        <v>1</v>
      </c>
      <c r="R48" s="257" t="s">
        <v>935</v>
      </c>
      <c r="S48" s="257" t="s">
        <v>944</v>
      </c>
      <c r="T48" s="257"/>
      <c r="U48" s="256"/>
      <c r="V48" s="409" t="s">
        <v>1156</v>
      </c>
      <c r="W48" s="405"/>
      <c r="X48" s="406"/>
      <c r="Y48" s="406"/>
      <c r="Z48" s="406"/>
      <c r="AA48" s="406"/>
      <c r="AB48" s="406"/>
      <c r="AC48" s="406"/>
      <c r="AD48" s="406"/>
      <c r="AE48" s="406"/>
      <c r="AF48" s="405"/>
      <c r="AG48" s="405"/>
      <c r="AH48" s="405"/>
      <c r="AI48" s="405"/>
      <c r="AJ48" s="405"/>
      <c r="AK48" s="405"/>
      <c r="AL48" s="405"/>
      <c r="AM48" s="405"/>
      <c r="AN48" s="405"/>
      <c r="AO48" s="405"/>
      <c r="AP48" s="405"/>
      <c r="AQ48" s="405"/>
      <c r="AR48" s="405"/>
      <c r="AS48" s="405"/>
      <c r="AT48" s="405"/>
      <c r="AU48" s="405"/>
      <c r="AV48" s="405"/>
      <c r="AW48" s="405"/>
      <c r="AX48" s="405"/>
      <c r="AY48" s="405"/>
      <c r="AZ48" s="405"/>
      <c r="BA48" s="405"/>
      <c r="BB48" s="405"/>
      <c r="BC48" s="405"/>
      <c r="BD48" s="405"/>
      <c r="BE48" s="405"/>
      <c r="BF48" s="405"/>
      <c r="BG48" s="405"/>
      <c r="BH48" s="405"/>
      <c r="BI48" s="405"/>
      <c r="BJ48" s="405"/>
      <c r="BK48" s="405"/>
      <c r="BL48" s="405"/>
      <c r="BM48" s="405"/>
      <c r="BN48" s="405"/>
    </row>
    <row r="49" spans="1:66" s="407" customFormat="1" ht="76.5" x14ac:dyDescent="0.2">
      <c r="A49" s="445" t="s">
        <v>1068</v>
      </c>
      <c r="B49" s="450" t="s">
        <v>1158</v>
      </c>
      <c r="C49" s="450" t="s">
        <v>1159</v>
      </c>
      <c r="D49" s="450" t="s">
        <v>1160</v>
      </c>
      <c r="E49" s="451">
        <v>1</v>
      </c>
      <c r="F49" s="451">
        <v>1</v>
      </c>
      <c r="G49" s="451">
        <v>1</v>
      </c>
      <c r="H49" s="451">
        <v>1</v>
      </c>
      <c r="I49" s="451">
        <v>1</v>
      </c>
      <c r="J49" s="451">
        <v>1</v>
      </c>
      <c r="K49" s="451">
        <v>1</v>
      </c>
      <c r="L49" s="451">
        <v>1</v>
      </c>
      <c r="M49" s="451">
        <v>1</v>
      </c>
      <c r="N49" s="451">
        <v>1</v>
      </c>
      <c r="O49" s="451">
        <v>1</v>
      </c>
      <c r="P49" s="451">
        <v>1</v>
      </c>
      <c r="Q49" s="447">
        <f t="shared" si="0"/>
        <v>12</v>
      </c>
      <c r="R49" s="445" t="s">
        <v>934</v>
      </c>
      <c r="S49" s="445"/>
      <c r="T49" s="445"/>
      <c r="U49" s="450"/>
      <c r="V49" s="427" t="s">
        <v>1197</v>
      </c>
      <c r="W49" s="405" t="s">
        <v>1810</v>
      </c>
      <c r="X49" s="406"/>
      <c r="Y49" s="406"/>
      <c r="Z49" s="406"/>
      <c r="AA49" s="406"/>
      <c r="AB49" s="406"/>
      <c r="AC49" s="406"/>
      <c r="AD49" s="406"/>
      <c r="AE49" s="406"/>
      <c r="AF49" s="405"/>
      <c r="AG49" s="405"/>
      <c r="AH49" s="405"/>
      <c r="AI49" s="405"/>
      <c r="AJ49" s="405"/>
      <c r="AK49" s="405"/>
      <c r="AL49" s="405"/>
      <c r="AM49" s="405"/>
      <c r="AN49" s="405"/>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row>
    <row r="50" spans="1:66" s="407" customFormat="1" ht="76.5" x14ac:dyDescent="0.2">
      <c r="A50" s="445" t="s">
        <v>1068</v>
      </c>
      <c r="B50" s="450" t="s">
        <v>1158</v>
      </c>
      <c r="C50" s="450" t="s">
        <v>1178</v>
      </c>
      <c r="D50" s="450" t="s">
        <v>1161</v>
      </c>
      <c r="E50" s="451"/>
      <c r="F50" s="451"/>
      <c r="G50" s="451">
        <v>1</v>
      </c>
      <c r="H50" s="451"/>
      <c r="I50" s="451"/>
      <c r="J50" s="451">
        <v>1</v>
      </c>
      <c r="K50" s="451"/>
      <c r="L50" s="451"/>
      <c r="M50" s="451">
        <v>1</v>
      </c>
      <c r="N50" s="451"/>
      <c r="O50" s="451"/>
      <c r="P50" s="451">
        <v>1</v>
      </c>
      <c r="Q50" s="447">
        <f t="shared" si="0"/>
        <v>4</v>
      </c>
      <c r="R50" s="445" t="s">
        <v>939</v>
      </c>
      <c r="S50" s="445"/>
      <c r="T50" s="445"/>
      <c r="U50" s="450"/>
      <c r="V50" s="427" t="s">
        <v>1197</v>
      </c>
      <c r="W50" s="405" t="s">
        <v>1811</v>
      </c>
      <c r="X50" s="406"/>
      <c r="Y50" s="406"/>
      <c r="Z50" s="406"/>
      <c r="AA50" s="406"/>
      <c r="AB50" s="406"/>
      <c r="AC50" s="406"/>
      <c r="AD50" s="406"/>
      <c r="AE50" s="406"/>
      <c r="AF50" s="405"/>
      <c r="AG50" s="405"/>
      <c r="AH50" s="405"/>
      <c r="AI50" s="405"/>
      <c r="AJ50" s="405"/>
      <c r="AK50" s="405"/>
      <c r="AL50" s="405"/>
      <c r="AM50" s="405"/>
      <c r="AN50" s="405"/>
      <c r="AO50" s="405"/>
      <c r="AP50" s="405"/>
      <c r="AQ50" s="405"/>
      <c r="AR50" s="405"/>
      <c r="AS50" s="405"/>
      <c r="AT50" s="405"/>
      <c r="AU50" s="405"/>
      <c r="AV50" s="405"/>
      <c r="AW50" s="405"/>
      <c r="AX50" s="405"/>
      <c r="AY50" s="405"/>
      <c r="AZ50" s="405"/>
      <c r="BA50" s="405"/>
      <c r="BB50" s="405"/>
      <c r="BC50" s="405"/>
      <c r="BD50" s="405"/>
      <c r="BE50" s="405"/>
      <c r="BF50" s="405"/>
      <c r="BG50" s="405"/>
      <c r="BH50" s="405"/>
      <c r="BI50" s="405"/>
      <c r="BJ50" s="405"/>
      <c r="BK50" s="405"/>
      <c r="BL50" s="405"/>
      <c r="BM50" s="405"/>
      <c r="BN50" s="405"/>
    </row>
    <row r="51" spans="1:66" s="407" customFormat="1" ht="76.5" x14ac:dyDescent="0.2">
      <c r="A51" s="445" t="s">
        <v>1068</v>
      </c>
      <c r="B51" s="450" t="s">
        <v>1158</v>
      </c>
      <c r="C51" s="450" t="s">
        <v>1179</v>
      </c>
      <c r="D51" s="450" t="s">
        <v>1162</v>
      </c>
      <c r="E51" s="451"/>
      <c r="F51" s="451"/>
      <c r="G51" s="451"/>
      <c r="H51" s="451">
        <v>1</v>
      </c>
      <c r="I51" s="451"/>
      <c r="J51" s="451"/>
      <c r="K51" s="451">
        <v>1</v>
      </c>
      <c r="L51" s="451"/>
      <c r="M51" s="451"/>
      <c r="N51" s="451">
        <v>1</v>
      </c>
      <c r="O51" s="451"/>
      <c r="P51" s="451"/>
      <c r="Q51" s="447">
        <f t="shared" si="0"/>
        <v>3</v>
      </c>
      <c r="R51" s="445" t="s">
        <v>934</v>
      </c>
      <c r="S51" s="445" t="s">
        <v>938</v>
      </c>
      <c r="T51" s="445"/>
      <c r="U51" s="450"/>
      <c r="V51" s="427" t="s">
        <v>1197</v>
      </c>
      <c r="W51" s="405" t="s">
        <v>1811</v>
      </c>
      <c r="X51" s="406"/>
      <c r="Y51" s="406"/>
      <c r="Z51" s="406"/>
      <c r="AA51" s="406"/>
      <c r="AB51" s="406"/>
      <c r="AC51" s="406"/>
      <c r="AD51" s="406"/>
      <c r="AE51" s="406"/>
      <c r="AF51" s="405"/>
      <c r="AG51" s="405"/>
      <c r="AH51" s="405"/>
      <c r="AI51" s="405"/>
      <c r="AJ51" s="405"/>
      <c r="AK51" s="405"/>
      <c r="AL51" s="405"/>
      <c r="AM51" s="405"/>
      <c r="AN51" s="405"/>
      <c r="AO51" s="405"/>
      <c r="AP51" s="405"/>
      <c r="AQ51" s="405"/>
      <c r="AR51" s="405"/>
      <c r="AS51" s="405"/>
      <c r="AT51" s="405"/>
      <c r="AU51" s="405"/>
      <c r="AV51" s="405"/>
      <c r="AW51" s="405"/>
      <c r="AX51" s="405"/>
      <c r="AY51" s="405"/>
      <c r="AZ51" s="405"/>
      <c r="BA51" s="405"/>
      <c r="BB51" s="405"/>
      <c r="BC51" s="405"/>
      <c r="BD51" s="405"/>
      <c r="BE51" s="405"/>
      <c r="BF51" s="405"/>
      <c r="BG51" s="405"/>
      <c r="BH51" s="405"/>
      <c r="BI51" s="405"/>
      <c r="BJ51" s="405"/>
      <c r="BK51" s="405"/>
      <c r="BL51" s="405"/>
      <c r="BM51" s="405"/>
      <c r="BN51" s="405"/>
    </row>
    <row r="52" spans="1:66" s="407" customFormat="1" ht="76.5" x14ac:dyDescent="0.2">
      <c r="A52" s="455" t="s">
        <v>1068</v>
      </c>
      <c r="B52" s="452" t="s">
        <v>1158</v>
      </c>
      <c r="C52" s="452" t="s">
        <v>1180</v>
      </c>
      <c r="D52" s="452" t="s">
        <v>1163</v>
      </c>
      <c r="E52" s="453"/>
      <c r="F52" s="453"/>
      <c r="G52" s="453">
        <v>1</v>
      </c>
      <c r="H52" s="453"/>
      <c r="I52" s="453"/>
      <c r="J52" s="453">
        <v>1</v>
      </c>
      <c r="K52" s="453"/>
      <c r="L52" s="453"/>
      <c r="M52" s="453">
        <v>1</v>
      </c>
      <c r="N52" s="453"/>
      <c r="O52" s="453"/>
      <c r="P52" s="453">
        <v>1</v>
      </c>
      <c r="Q52" s="454">
        <f t="shared" si="0"/>
        <v>4</v>
      </c>
      <c r="R52" s="455" t="s">
        <v>934</v>
      </c>
      <c r="S52" s="455" t="s">
        <v>938</v>
      </c>
      <c r="T52" s="455"/>
      <c r="U52" s="452"/>
      <c r="V52" s="428" t="s">
        <v>1521</v>
      </c>
      <c r="W52" s="405" t="s">
        <v>1812</v>
      </c>
      <c r="X52" s="406"/>
      <c r="Y52" s="406"/>
      <c r="Z52" s="406"/>
      <c r="AA52" s="406"/>
      <c r="AB52" s="406"/>
      <c r="AC52" s="406"/>
      <c r="AD52" s="406"/>
      <c r="AE52" s="406"/>
      <c r="AF52" s="405"/>
      <c r="AG52" s="405"/>
      <c r="AH52" s="405"/>
      <c r="AI52" s="405"/>
      <c r="AJ52" s="405"/>
      <c r="AK52" s="405"/>
      <c r="AL52" s="405"/>
      <c r="AM52" s="405"/>
      <c r="AN52" s="405"/>
      <c r="AO52" s="405"/>
      <c r="AP52" s="405"/>
      <c r="AQ52" s="405"/>
      <c r="AR52" s="405"/>
      <c r="AS52" s="405"/>
      <c r="AT52" s="405"/>
      <c r="AU52" s="405"/>
      <c r="AV52" s="405"/>
      <c r="AW52" s="405"/>
      <c r="AX52" s="405"/>
      <c r="AY52" s="405"/>
      <c r="AZ52" s="405"/>
      <c r="BA52" s="405"/>
      <c r="BB52" s="405"/>
      <c r="BC52" s="405"/>
      <c r="BD52" s="405"/>
      <c r="BE52" s="405"/>
      <c r="BF52" s="405"/>
      <c r="BG52" s="405"/>
      <c r="BH52" s="405"/>
      <c r="BI52" s="405"/>
      <c r="BJ52" s="405"/>
      <c r="BK52" s="405"/>
      <c r="BL52" s="405"/>
      <c r="BM52" s="405"/>
      <c r="BN52" s="405"/>
    </row>
    <row r="53" spans="1:66" s="407" customFormat="1" ht="76.5" x14ac:dyDescent="0.2">
      <c r="A53" s="455" t="s">
        <v>1068</v>
      </c>
      <c r="B53" s="452" t="s">
        <v>1158</v>
      </c>
      <c r="C53" s="452" t="s">
        <v>1181</v>
      </c>
      <c r="D53" s="452" t="str">
        <f>[2]Hoja1!$E$7</f>
        <v>Supervición y evaluación de los procesos de bioseguridad hospitalaria</v>
      </c>
      <c r="E53" s="453"/>
      <c r="F53" s="453"/>
      <c r="G53" s="453">
        <v>1</v>
      </c>
      <c r="H53" s="453"/>
      <c r="I53" s="453"/>
      <c r="J53" s="453">
        <v>1</v>
      </c>
      <c r="K53" s="453"/>
      <c r="L53" s="453"/>
      <c r="M53" s="453">
        <v>1</v>
      </c>
      <c r="N53" s="453"/>
      <c r="O53" s="453"/>
      <c r="P53" s="453">
        <v>1</v>
      </c>
      <c r="Q53" s="454">
        <f t="shared" si="0"/>
        <v>4</v>
      </c>
      <c r="R53" s="455" t="s">
        <v>934</v>
      </c>
      <c r="S53" s="455"/>
      <c r="T53" s="455"/>
      <c r="U53" s="452"/>
      <c r="V53" s="428" t="s">
        <v>1522</v>
      </c>
      <c r="W53" s="405" t="s">
        <v>1812</v>
      </c>
      <c r="X53" s="406"/>
      <c r="Y53" s="406"/>
      <c r="Z53" s="406"/>
      <c r="AA53" s="406"/>
      <c r="AB53" s="406"/>
      <c r="AC53" s="406"/>
      <c r="AD53" s="406"/>
      <c r="AE53" s="406"/>
      <c r="AF53" s="405"/>
      <c r="AG53" s="405"/>
      <c r="AH53" s="405"/>
      <c r="AI53" s="405"/>
      <c r="AJ53" s="405"/>
      <c r="AK53" s="405"/>
      <c r="AL53" s="405"/>
      <c r="AM53" s="405"/>
      <c r="AN53" s="405"/>
      <c r="AO53" s="405"/>
      <c r="AP53" s="405"/>
      <c r="AQ53" s="405"/>
      <c r="AR53" s="405"/>
      <c r="AS53" s="405"/>
      <c r="AT53" s="405"/>
      <c r="AU53" s="405"/>
      <c r="AV53" s="405"/>
      <c r="AW53" s="405"/>
      <c r="AX53" s="405"/>
      <c r="AY53" s="405"/>
      <c r="AZ53" s="405"/>
      <c r="BA53" s="405"/>
      <c r="BB53" s="405"/>
      <c r="BC53" s="405"/>
      <c r="BD53" s="405"/>
      <c r="BE53" s="405"/>
      <c r="BF53" s="405"/>
      <c r="BG53" s="405"/>
      <c r="BH53" s="405"/>
      <c r="BI53" s="405"/>
      <c r="BJ53" s="405"/>
      <c r="BK53" s="405"/>
      <c r="BL53" s="405"/>
      <c r="BM53" s="405"/>
      <c r="BN53" s="405"/>
    </row>
    <row r="54" spans="1:66" s="407" customFormat="1" ht="76.5" x14ac:dyDescent="0.2">
      <c r="A54" s="455" t="s">
        <v>1068</v>
      </c>
      <c r="B54" s="452" t="s">
        <v>1158</v>
      </c>
      <c r="C54" s="452" t="s">
        <v>1182</v>
      </c>
      <c r="D54" s="452" t="s">
        <v>1164</v>
      </c>
      <c r="E54" s="453"/>
      <c r="F54" s="453"/>
      <c r="G54" s="453"/>
      <c r="H54" s="453">
        <v>1</v>
      </c>
      <c r="I54" s="453"/>
      <c r="J54" s="453">
        <v>1</v>
      </c>
      <c r="K54" s="453"/>
      <c r="L54" s="453"/>
      <c r="M54" s="453"/>
      <c r="N54" s="453">
        <v>1</v>
      </c>
      <c r="O54" s="453"/>
      <c r="P54" s="453"/>
      <c r="Q54" s="454">
        <f t="shared" si="0"/>
        <v>3</v>
      </c>
      <c r="R54" s="455" t="s">
        <v>938</v>
      </c>
      <c r="S54" s="455"/>
      <c r="T54" s="455"/>
      <c r="U54" s="452"/>
      <c r="V54" s="428" t="s">
        <v>1522</v>
      </c>
      <c r="W54" s="405" t="s">
        <v>1812</v>
      </c>
      <c r="X54" s="406"/>
      <c r="Y54" s="406"/>
      <c r="Z54" s="406"/>
      <c r="AA54" s="406"/>
      <c r="AB54" s="406"/>
      <c r="AC54" s="406"/>
      <c r="AD54" s="406"/>
      <c r="AE54" s="406"/>
      <c r="AF54" s="405"/>
      <c r="AG54" s="405"/>
      <c r="AH54" s="405"/>
      <c r="AI54" s="405"/>
      <c r="AJ54" s="405"/>
      <c r="AK54" s="405"/>
      <c r="AL54" s="405"/>
      <c r="AM54" s="405"/>
      <c r="AN54" s="405"/>
      <c r="AO54" s="405"/>
      <c r="AP54" s="405"/>
      <c r="AQ54" s="405"/>
      <c r="AR54" s="405"/>
      <c r="AS54" s="405"/>
      <c r="AT54" s="405"/>
      <c r="AU54" s="405"/>
      <c r="AV54" s="405"/>
      <c r="AW54" s="405"/>
      <c r="AX54" s="405"/>
      <c r="AY54" s="405"/>
      <c r="AZ54" s="405"/>
      <c r="BA54" s="405"/>
      <c r="BB54" s="405"/>
      <c r="BC54" s="405"/>
      <c r="BD54" s="405"/>
      <c r="BE54" s="405"/>
      <c r="BF54" s="405"/>
      <c r="BG54" s="405"/>
      <c r="BH54" s="405"/>
      <c r="BI54" s="405"/>
      <c r="BJ54" s="405"/>
      <c r="BK54" s="405"/>
      <c r="BL54" s="405"/>
      <c r="BM54" s="405"/>
      <c r="BN54" s="405"/>
    </row>
    <row r="55" spans="1:66" s="407" customFormat="1" ht="76.5" x14ac:dyDescent="0.2">
      <c r="A55" s="455" t="s">
        <v>1068</v>
      </c>
      <c r="B55" s="452" t="s">
        <v>1158</v>
      </c>
      <c r="C55" s="452" t="s">
        <v>1183</v>
      </c>
      <c r="D55" s="452" t="s">
        <v>1165</v>
      </c>
      <c r="E55" s="453"/>
      <c r="F55" s="453"/>
      <c r="G55" s="453"/>
      <c r="H55" s="453"/>
      <c r="I55" s="453"/>
      <c r="J55" s="453">
        <v>1</v>
      </c>
      <c r="K55" s="453"/>
      <c r="L55" s="453"/>
      <c r="M55" s="453">
        <v>1</v>
      </c>
      <c r="N55" s="453"/>
      <c r="O55" s="453"/>
      <c r="P55" s="453">
        <v>1</v>
      </c>
      <c r="Q55" s="454">
        <f t="shared" si="0"/>
        <v>3</v>
      </c>
      <c r="R55" s="455" t="s">
        <v>934</v>
      </c>
      <c r="S55" s="455"/>
      <c r="T55" s="455" t="s">
        <v>1852</v>
      </c>
      <c r="U55" s="452"/>
      <c r="V55" s="428" t="s">
        <v>1522</v>
      </c>
      <c r="W55" s="405" t="s">
        <v>1812</v>
      </c>
      <c r="X55" s="406"/>
      <c r="Y55" s="406"/>
      <c r="Z55" s="406"/>
      <c r="AA55" s="406"/>
      <c r="AB55" s="406"/>
      <c r="AC55" s="406"/>
      <c r="AD55" s="406"/>
      <c r="AE55" s="406"/>
      <c r="AF55" s="405"/>
      <c r="AG55" s="405"/>
      <c r="AH55" s="405"/>
      <c r="AI55" s="405"/>
      <c r="AJ55" s="405"/>
      <c r="AK55" s="405"/>
      <c r="AL55" s="405"/>
      <c r="AM55" s="405"/>
      <c r="AN55" s="405"/>
      <c r="AO55" s="405"/>
      <c r="AP55" s="405"/>
      <c r="AQ55" s="405"/>
      <c r="AR55" s="405"/>
      <c r="AS55" s="405"/>
      <c r="AT55" s="405"/>
      <c r="AU55" s="405"/>
      <c r="AV55" s="405"/>
      <c r="AW55" s="405"/>
      <c r="AX55" s="405"/>
      <c r="AY55" s="405"/>
      <c r="AZ55" s="405"/>
      <c r="BA55" s="405"/>
      <c r="BB55" s="405"/>
      <c r="BC55" s="405"/>
      <c r="BD55" s="405"/>
      <c r="BE55" s="405"/>
      <c r="BF55" s="405"/>
      <c r="BG55" s="405"/>
      <c r="BH55" s="405"/>
      <c r="BI55" s="405"/>
      <c r="BJ55" s="405"/>
      <c r="BK55" s="405"/>
      <c r="BL55" s="405"/>
      <c r="BM55" s="405"/>
      <c r="BN55" s="405"/>
    </row>
    <row r="56" spans="1:66" s="407" customFormat="1" ht="76.5" x14ac:dyDescent="0.2">
      <c r="A56" s="455" t="s">
        <v>1068</v>
      </c>
      <c r="B56" s="452" t="s">
        <v>1158</v>
      </c>
      <c r="C56" s="452" t="s">
        <v>1184</v>
      </c>
      <c r="D56" s="452" t="s">
        <v>1198</v>
      </c>
      <c r="E56" s="453">
        <v>1</v>
      </c>
      <c r="F56" s="453">
        <v>1</v>
      </c>
      <c r="G56" s="453">
        <v>1</v>
      </c>
      <c r="H56" s="453">
        <v>1</v>
      </c>
      <c r="I56" s="453">
        <v>1</v>
      </c>
      <c r="J56" s="453">
        <v>1</v>
      </c>
      <c r="K56" s="453">
        <v>1</v>
      </c>
      <c r="L56" s="453">
        <v>1</v>
      </c>
      <c r="M56" s="453">
        <v>1</v>
      </c>
      <c r="N56" s="453">
        <v>1</v>
      </c>
      <c r="O56" s="453">
        <v>1</v>
      </c>
      <c r="P56" s="453">
        <v>1</v>
      </c>
      <c r="Q56" s="454">
        <f t="shared" si="0"/>
        <v>12</v>
      </c>
      <c r="R56" s="455" t="s">
        <v>943</v>
      </c>
      <c r="S56" s="455"/>
      <c r="T56" s="455"/>
      <c r="U56" s="452"/>
      <c r="V56" s="428" t="s">
        <v>1523</v>
      </c>
      <c r="W56" s="405" t="s">
        <v>1812</v>
      </c>
      <c r="X56" s="406"/>
      <c r="Y56" s="406"/>
      <c r="Z56" s="406"/>
      <c r="AA56" s="406"/>
      <c r="AB56" s="406"/>
      <c r="AC56" s="406"/>
      <c r="AD56" s="406"/>
      <c r="AE56" s="406"/>
      <c r="AF56" s="405"/>
      <c r="AG56" s="405"/>
      <c r="AH56" s="405"/>
      <c r="AI56" s="405"/>
      <c r="AJ56" s="405"/>
      <c r="AK56" s="405"/>
      <c r="AL56" s="405"/>
      <c r="AM56" s="405"/>
      <c r="AN56" s="405"/>
      <c r="AO56" s="405"/>
      <c r="AP56" s="405"/>
      <c r="AQ56" s="405"/>
      <c r="AR56" s="405"/>
      <c r="AS56" s="405"/>
      <c r="AT56" s="405"/>
      <c r="AU56" s="405"/>
      <c r="AV56" s="405"/>
      <c r="AW56" s="405"/>
      <c r="AX56" s="405"/>
      <c r="AY56" s="405"/>
      <c r="AZ56" s="405"/>
      <c r="BA56" s="405"/>
      <c r="BB56" s="405"/>
      <c r="BC56" s="405"/>
      <c r="BD56" s="405"/>
      <c r="BE56" s="405"/>
      <c r="BF56" s="405"/>
      <c r="BG56" s="405"/>
      <c r="BH56" s="405"/>
      <c r="BI56" s="405"/>
      <c r="BJ56" s="405"/>
      <c r="BK56" s="405"/>
      <c r="BL56" s="405"/>
      <c r="BM56" s="405"/>
      <c r="BN56" s="405"/>
    </row>
    <row r="57" spans="1:66" s="407" customFormat="1" ht="76.5" x14ac:dyDescent="0.2">
      <c r="A57" s="455" t="s">
        <v>1068</v>
      </c>
      <c r="B57" s="452" t="s">
        <v>1158</v>
      </c>
      <c r="C57" s="452" t="s">
        <v>1185</v>
      </c>
      <c r="D57" s="452" t="s">
        <v>1166</v>
      </c>
      <c r="E57" s="453"/>
      <c r="F57" s="453"/>
      <c r="G57" s="453"/>
      <c r="H57" s="453"/>
      <c r="I57" s="453"/>
      <c r="J57" s="453">
        <v>1</v>
      </c>
      <c r="K57" s="453"/>
      <c r="L57" s="453"/>
      <c r="M57" s="453"/>
      <c r="N57" s="453"/>
      <c r="O57" s="453"/>
      <c r="P57" s="453">
        <v>1</v>
      </c>
      <c r="Q57" s="454">
        <f t="shared" si="0"/>
        <v>2</v>
      </c>
      <c r="R57" s="455" t="s">
        <v>934</v>
      </c>
      <c r="S57" s="455"/>
      <c r="T57" s="455"/>
      <c r="U57" s="452"/>
      <c r="V57" s="428" t="s">
        <v>1197</v>
      </c>
      <c r="W57" s="405" t="s">
        <v>1812</v>
      </c>
      <c r="X57" s="406"/>
      <c r="Y57" s="406"/>
      <c r="Z57" s="406"/>
      <c r="AA57" s="406"/>
      <c r="AB57" s="406"/>
      <c r="AC57" s="406"/>
      <c r="AD57" s="406"/>
      <c r="AE57" s="406"/>
      <c r="AF57" s="405"/>
      <c r="AG57" s="405"/>
      <c r="AH57" s="405"/>
      <c r="AI57" s="405"/>
      <c r="AJ57" s="405"/>
      <c r="AK57" s="405"/>
      <c r="AL57" s="405"/>
      <c r="AM57" s="405"/>
      <c r="AN57" s="405"/>
      <c r="AO57" s="405"/>
      <c r="AP57" s="405"/>
      <c r="AQ57" s="405"/>
      <c r="AR57" s="405"/>
      <c r="AS57" s="405"/>
      <c r="AT57" s="405"/>
      <c r="AU57" s="405"/>
      <c r="AV57" s="405"/>
      <c r="AW57" s="405"/>
      <c r="AX57" s="405"/>
      <c r="AY57" s="405"/>
      <c r="AZ57" s="405"/>
      <c r="BA57" s="405"/>
      <c r="BB57" s="405"/>
      <c r="BC57" s="405"/>
      <c r="BD57" s="405"/>
      <c r="BE57" s="405"/>
      <c r="BF57" s="405"/>
      <c r="BG57" s="405"/>
      <c r="BH57" s="405"/>
      <c r="BI57" s="405"/>
      <c r="BJ57" s="405"/>
      <c r="BK57" s="405"/>
      <c r="BL57" s="405"/>
      <c r="BM57" s="405"/>
      <c r="BN57" s="405"/>
    </row>
    <row r="58" spans="1:66" s="407" customFormat="1" ht="76.5" x14ac:dyDescent="0.2">
      <c r="A58" s="455" t="s">
        <v>1068</v>
      </c>
      <c r="B58" s="452" t="s">
        <v>1158</v>
      </c>
      <c r="C58" s="452" t="s">
        <v>1186</v>
      </c>
      <c r="D58" s="452" t="s">
        <v>1167</v>
      </c>
      <c r="E58" s="453"/>
      <c r="F58" s="453"/>
      <c r="G58" s="453"/>
      <c r="H58" s="453"/>
      <c r="I58" s="453"/>
      <c r="J58" s="453">
        <v>1</v>
      </c>
      <c r="K58" s="453"/>
      <c r="L58" s="453"/>
      <c r="M58" s="453"/>
      <c r="N58" s="453"/>
      <c r="O58" s="453"/>
      <c r="P58" s="453">
        <v>1</v>
      </c>
      <c r="Q58" s="454">
        <f t="shared" si="0"/>
        <v>2</v>
      </c>
      <c r="R58" s="455" t="s">
        <v>934</v>
      </c>
      <c r="S58" s="455"/>
      <c r="T58" s="455"/>
      <c r="U58" s="452"/>
      <c r="V58" s="428" t="s">
        <v>1524</v>
      </c>
      <c r="W58" s="405" t="s">
        <v>1812</v>
      </c>
      <c r="X58" s="406"/>
      <c r="Y58" s="406"/>
      <c r="Z58" s="406"/>
      <c r="AA58" s="406"/>
      <c r="AB58" s="406"/>
      <c r="AC58" s="406"/>
      <c r="AD58" s="406"/>
      <c r="AE58" s="406"/>
      <c r="AF58" s="405"/>
      <c r="AG58" s="405"/>
      <c r="AH58" s="405"/>
      <c r="AI58" s="405"/>
      <c r="AJ58" s="405"/>
      <c r="AK58" s="405"/>
      <c r="AL58" s="405"/>
      <c r="AM58" s="405"/>
      <c r="AN58" s="405"/>
      <c r="AO58" s="405"/>
      <c r="AP58" s="405"/>
      <c r="AQ58" s="405"/>
      <c r="AR58" s="405"/>
      <c r="AS58" s="405"/>
      <c r="AT58" s="405"/>
      <c r="AU58" s="405"/>
      <c r="AV58" s="405"/>
      <c r="AW58" s="405"/>
      <c r="AX58" s="405"/>
      <c r="AY58" s="405"/>
      <c r="AZ58" s="405"/>
      <c r="BA58" s="405"/>
      <c r="BB58" s="405"/>
      <c r="BC58" s="405"/>
      <c r="BD58" s="405"/>
      <c r="BE58" s="405"/>
      <c r="BF58" s="405"/>
      <c r="BG58" s="405"/>
      <c r="BH58" s="405"/>
      <c r="BI58" s="405"/>
      <c r="BJ58" s="405"/>
      <c r="BK58" s="405"/>
      <c r="BL58" s="405"/>
      <c r="BM58" s="405"/>
      <c r="BN58" s="405"/>
    </row>
    <row r="59" spans="1:66" s="407" customFormat="1" ht="76.5" x14ac:dyDescent="0.2">
      <c r="A59" s="455" t="s">
        <v>1068</v>
      </c>
      <c r="B59" s="452" t="s">
        <v>1158</v>
      </c>
      <c r="C59" s="452" t="s">
        <v>1187</v>
      </c>
      <c r="D59" s="452" t="s">
        <v>1168</v>
      </c>
      <c r="E59" s="453"/>
      <c r="F59" s="453"/>
      <c r="G59" s="453"/>
      <c r="H59" s="453"/>
      <c r="I59" s="453">
        <v>1</v>
      </c>
      <c r="J59" s="453"/>
      <c r="K59" s="453"/>
      <c r="L59" s="453"/>
      <c r="M59" s="453"/>
      <c r="N59" s="453"/>
      <c r="O59" s="453"/>
      <c r="P59" s="453"/>
      <c r="Q59" s="454">
        <f t="shared" si="0"/>
        <v>1</v>
      </c>
      <c r="R59" s="455" t="s">
        <v>943</v>
      </c>
      <c r="S59" s="455"/>
      <c r="T59" s="455" t="s">
        <v>1199</v>
      </c>
      <c r="U59" s="452"/>
      <c r="V59" s="428" t="s">
        <v>1524</v>
      </c>
      <c r="W59" s="405" t="s">
        <v>1812</v>
      </c>
      <c r="X59" s="406"/>
      <c r="Y59" s="406"/>
      <c r="Z59" s="406"/>
      <c r="AA59" s="406"/>
      <c r="AB59" s="406"/>
      <c r="AC59" s="406"/>
      <c r="AD59" s="406"/>
      <c r="AE59" s="406"/>
      <c r="AF59" s="405"/>
      <c r="AG59" s="405"/>
      <c r="AH59" s="405"/>
      <c r="AI59" s="405"/>
      <c r="AJ59" s="405"/>
      <c r="AK59" s="405"/>
      <c r="AL59" s="405"/>
      <c r="AM59" s="405"/>
      <c r="AN59" s="405"/>
      <c r="AO59" s="405"/>
      <c r="AP59" s="405"/>
      <c r="AQ59" s="405"/>
      <c r="AR59" s="405"/>
      <c r="AS59" s="405"/>
      <c r="AT59" s="405"/>
      <c r="AU59" s="405"/>
      <c r="AV59" s="405"/>
      <c r="AW59" s="405"/>
      <c r="AX59" s="405"/>
      <c r="AY59" s="405"/>
      <c r="AZ59" s="405"/>
      <c r="BA59" s="405"/>
      <c r="BB59" s="405"/>
      <c r="BC59" s="405"/>
      <c r="BD59" s="405"/>
      <c r="BE59" s="405"/>
      <c r="BF59" s="405"/>
      <c r="BG59" s="405"/>
      <c r="BH59" s="405"/>
      <c r="BI59" s="405"/>
      <c r="BJ59" s="405"/>
      <c r="BK59" s="405"/>
      <c r="BL59" s="405"/>
      <c r="BM59" s="405"/>
      <c r="BN59" s="405"/>
    </row>
    <row r="60" spans="1:66" s="407" customFormat="1" ht="76.5" x14ac:dyDescent="0.2">
      <c r="A60" s="455" t="s">
        <v>1068</v>
      </c>
      <c r="B60" s="452" t="s">
        <v>1158</v>
      </c>
      <c r="C60" s="452" t="s">
        <v>1188</v>
      </c>
      <c r="D60" s="452" t="s">
        <v>1169</v>
      </c>
      <c r="E60" s="453"/>
      <c r="F60" s="453"/>
      <c r="G60" s="453"/>
      <c r="H60" s="453"/>
      <c r="I60" s="453"/>
      <c r="J60" s="453">
        <v>1</v>
      </c>
      <c r="K60" s="453"/>
      <c r="L60" s="453"/>
      <c r="M60" s="453"/>
      <c r="N60" s="453"/>
      <c r="O60" s="453"/>
      <c r="P60" s="453">
        <v>1</v>
      </c>
      <c r="Q60" s="454">
        <f t="shared" si="0"/>
        <v>2</v>
      </c>
      <c r="R60" s="455" t="s">
        <v>934</v>
      </c>
      <c r="S60" s="455"/>
      <c r="T60" s="455"/>
      <c r="U60" s="452"/>
      <c r="V60" s="428" t="s">
        <v>1525</v>
      </c>
      <c r="W60" s="405" t="s">
        <v>1812</v>
      </c>
      <c r="X60" s="406"/>
      <c r="Y60" s="406"/>
      <c r="Z60" s="406"/>
      <c r="AA60" s="406"/>
      <c r="AB60" s="406"/>
      <c r="AC60" s="406"/>
      <c r="AD60" s="406"/>
      <c r="AE60" s="406"/>
      <c r="AF60" s="405"/>
      <c r="AG60" s="405"/>
      <c r="AH60" s="405"/>
      <c r="AI60" s="405"/>
      <c r="AJ60" s="405"/>
      <c r="AK60" s="405"/>
      <c r="AL60" s="405"/>
      <c r="AM60" s="405"/>
      <c r="AN60" s="405"/>
      <c r="AO60" s="405"/>
      <c r="AP60" s="405"/>
      <c r="AQ60" s="405"/>
      <c r="AR60" s="405"/>
      <c r="AS60" s="405"/>
      <c r="AT60" s="405"/>
      <c r="AU60" s="405"/>
      <c r="AV60" s="405"/>
      <c r="AW60" s="405"/>
      <c r="AX60" s="405"/>
      <c r="AY60" s="405"/>
      <c r="AZ60" s="405"/>
      <c r="BA60" s="405"/>
      <c r="BB60" s="405"/>
      <c r="BC60" s="405"/>
      <c r="BD60" s="405"/>
      <c r="BE60" s="405"/>
      <c r="BF60" s="405"/>
      <c r="BG60" s="405"/>
      <c r="BH60" s="405"/>
      <c r="BI60" s="405"/>
      <c r="BJ60" s="405"/>
      <c r="BK60" s="405"/>
      <c r="BL60" s="405"/>
      <c r="BM60" s="405"/>
      <c r="BN60" s="405"/>
    </row>
    <row r="61" spans="1:66" s="407" customFormat="1" ht="76.5" x14ac:dyDescent="0.2">
      <c r="A61" s="455" t="s">
        <v>1068</v>
      </c>
      <c r="B61" s="452" t="s">
        <v>1158</v>
      </c>
      <c r="C61" s="452" t="s">
        <v>1189</v>
      </c>
      <c r="D61" s="452" t="s">
        <v>1170</v>
      </c>
      <c r="E61" s="453"/>
      <c r="F61" s="453"/>
      <c r="G61" s="453"/>
      <c r="H61" s="453"/>
      <c r="I61" s="453">
        <v>1</v>
      </c>
      <c r="J61" s="453"/>
      <c r="K61" s="453"/>
      <c r="L61" s="453"/>
      <c r="M61" s="453"/>
      <c r="N61" s="453"/>
      <c r="O61" s="453">
        <v>1</v>
      </c>
      <c r="P61" s="453"/>
      <c r="Q61" s="454">
        <f t="shared" si="0"/>
        <v>2</v>
      </c>
      <c r="R61" s="455" t="s">
        <v>938</v>
      </c>
      <c r="S61" s="455"/>
      <c r="T61" s="455"/>
      <c r="U61" s="452"/>
      <c r="V61" s="428" t="s">
        <v>1525</v>
      </c>
      <c r="W61" s="405" t="s">
        <v>1812</v>
      </c>
      <c r="X61" s="406"/>
      <c r="Y61" s="406"/>
      <c r="Z61" s="406"/>
      <c r="AA61" s="406"/>
      <c r="AB61" s="406"/>
      <c r="AC61" s="406"/>
      <c r="AD61" s="406"/>
      <c r="AE61" s="406"/>
      <c r="AF61" s="405"/>
      <c r="AG61" s="405"/>
      <c r="AH61" s="405"/>
      <c r="AI61" s="405"/>
      <c r="AJ61" s="405"/>
      <c r="AK61" s="405"/>
      <c r="AL61" s="405"/>
      <c r="AM61" s="405"/>
      <c r="AN61" s="405"/>
      <c r="AO61" s="405"/>
      <c r="AP61" s="405"/>
      <c r="AQ61" s="405"/>
      <c r="AR61" s="405"/>
      <c r="AS61" s="405"/>
      <c r="AT61" s="405"/>
      <c r="AU61" s="405"/>
      <c r="AV61" s="405"/>
      <c r="AW61" s="405"/>
      <c r="AX61" s="405"/>
      <c r="AY61" s="405"/>
      <c r="AZ61" s="405"/>
      <c r="BA61" s="405"/>
      <c r="BB61" s="405"/>
      <c r="BC61" s="405"/>
      <c r="BD61" s="405"/>
      <c r="BE61" s="405"/>
      <c r="BF61" s="405"/>
      <c r="BG61" s="405"/>
      <c r="BH61" s="405"/>
      <c r="BI61" s="405"/>
      <c r="BJ61" s="405"/>
      <c r="BK61" s="405"/>
      <c r="BL61" s="405"/>
      <c r="BM61" s="405"/>
      <c r="BN61" s="405"/>
    </row>
    <row r="62" spans="1:66" s="407" customFormat="1" ht="76.5" x14ac:dyDescent="0.2">
      <c r="A62" s="455" t="s">
        <v>1068</v>
      </c>
      <c r="B62" s="452" t="s">
        <v>1158</v>
      </c>
      <c r="C62" s="452" t="s">
        <v>1190</v>
      </c>
      <c r="D62" s="452" t="s">
        <v>1171</v>
      </c>
      <c r="E62" s="453"/>
      <c r="F62" s="453"/>
      <c r="G62" s="453"/>
      <c r="H62" s="453"/>
      <c r="I62" s="453">
        <v>1</v>
      </c>
      <c r="J62" s="453"/>
      <c r="K62" s="453"/>
      <c r="L62" s="453"/>
      <c r="M62" s="453"/>
      <c r="N62" s="453"/>
      <c r="O62" s="453"/>
      <c r="P62" s="453">
        <v>1</v>
      </c>
      <c r="Q62" s="454">
        <f t="shared" si="0"/>
        <v>2</v>
      </c>
      <c r="R62" s="455" t="s">
        <v>934</v>
      </c>
      <c r="S62" s="455" t="s">
        <v>938</v>
      </c>
      <c r="T62" s="455"/>
      <c r="U62" s="452"/>
      <c r="V62" s="428" t="s">
        <v>1525</v>
      </c>
      <c r="W62" s="405" t="s">
        <v>1812</v>
      </c>
      <c r="X62" s="406"/>
      <c r="Y62" s="406"/>
      <c r="Z62" s="406"/>
      <c r="AA62" s="406"/>
      <c r="AB62" s="406"/>
      <c r="AC62" s="406"/>
      <c r="AD62" s="406"/>
      <c r="AE62" s="406"/>
      <c r="AF62" s="405"/>
      <c r="AG62" s="405"/>
      <c r="AH62" s="405"/>
      <c r="AI62" s="405"/>
      <c r="AJ62" s="405"/>
      <c r="AK62" s="405"/>
      <c r="AL62" s="405"/>
      <c r="AM62" s="405"/>
      <c r="AN62" s="405"/>
      <c r="AO62" s="405"/>
      <c r="AP62" s="405"/>
      <c r="AQ62" s="405"/>
      <c r="AR62" s="405"/>
      <c r="AS62" s="405"/>
      <c r="AT62" s="405"/>
      <c r="AU62" s="405"/>
      <c r="AV62" s="405"/>
      <c r="AW62" s="405"/>
      <c r="AX62" s="405"/>
      <c r="AY62" s="405"/>
      <c r="AZ62" s="405"/>
      <c r="BA62" s="405"/>
      <c r="BB62" s="405"/>
      <c r="BC62" s="405"/>
      <c r="BD62" s="405"/>
      <c r="BE62" s="405"/>
      <c r="BF62" s="405"/>
      <c r="BG62" s="405"/>
      <c r="BH62" s="405"/>
      <c r="BI62" s="405"/>
      <c r="BJ62" s="405"/>
      <c r="BK62" s="405"/>
      <c r="BL62" s="405"/>
      <c r="BM62" s="405"/>
      <c r="BN62" s="405"/>
    </row>
    <row r="63" spans="1:66" s="407" customFormat="1" ht="76.5" x14ac:dyDescent="0.2">
      <c r="A63" s="455" t="s">
        <v>1068</v>
      </c>
      <c r="B63" s="452" t="s">
        <v>1158</v>
      </c>
      <c r="C63" s="452" t="s">
        <v>1191</v>
      </c>
      <c r="D63" s="452" t="s">
        <v>1172</v>
      </c>
      <c r="E63" s="453">
        <v>1</v>
      </c>
      <c r="F63" s="453">
        <v>1</v>
      </c>
      <c r="G63" s="453">
        <v>1</v>
      </c>
      <c r="H63" s="453">
        <v>1</v>
      </c>
      <c r="I63" s="453">
        <v>1</v>
      </c>
      <c r="J63" s="453">
        <v>1</v>
      </c>
      <c r="K63" s="453">
        <v>1</v>
      </c>
      <c r="L63" s="453">
        <v>1</v>
      </c>
      <c r="M63" s="453">
        <v>1</v>
      </c>
      <c r="N63" s="453">
        <v>1</v>
      </c>
      <c r="O63" s="453">
        <v>1</v>
      </c>
      <c r="P63" s="453">
        <v>1</v>
      </c>
      <c r="Q63" s="454">
        <f t="shared" si="0"/>
        <v>12</v>
      </c>
      <c r="R63" s="455" t="s">
        <v>934</v>
      </c>
      <c r="S63" s="455"/>
      <c r="T63" s="455"/>
      <c r="U63" s="452"/>
      <c r="V63" s="428" t="s">
        <v>1521</v>
      </c>
      <c r="W63" s="405" t="s">
        <v>1812</v>
      </c>
      <c r="X63" s="406"/>
      <c r="Y63" s="406"/>
      <c r="Z63" s="406"/>
      <c r="AA63" s="406"/>
      <c r="AB63" s="406"/>
      <c r="AC63" s="406"/>
      <c r="AD63" s="406"/>
      <c r="AE63" s="406"/>
      <c r="AF63" s="405"/>
      <c r="AG63" s="405"/>
      <c r="AH63" s="405"/>
      <c r="AI63" s="405"/>
      <c r="AJ63" s="405"/>
      <c r="AK63" s="405"/>
      <c r="AL63" s="405"/>
      <c r="AM63" s="405"/>
      <c r="AN63" s="405"/>
      <c r="AO63" s="405"/>
      <c r="AP63" s="405"/>
      <c r="AQ63" s="405"/>
      <c r="AR63" s="405"/>
      <c r="AS63" s="405"/>
      <c r="AT63" s="405"/>
      <c r="AU63" s="405"/>
      <c r="AV63" s="405"/>
      <c r="AW63" s="405"/>
      <c r="AX63" s="405"/>
      <c r="AY63" s="405"/>
      <c r="AZ63" s="405"/>
      <c r="BA63" s="405"/>
      <c r="BB63" s="405"/>
      <c r="BC63" s="405"/>
      <c r="BD63" s="405"/>
      <c r="BE63" s="405"/>
      <c r="BF63" s="405"/>
      <c r="BG63" s="405"/>
      <c r="BH63" s="405"/>
      <c r="BI63" s="405"/>
      <c r="BJ63" s="405"/>
      <c r="BK63" s="405"/>
      <c r="BL63" s="405"/>
      <c r="BM63" s="405"/>
      <c r="BN63" s="405"/>
    </row>
    <row r="64" spans="1:66" s="407" customFormat="1" ht="76.5" x14ac:dyDescent="0.2">
      <c r="A64" s="455" t="s">
        <v>1068</v>
      </c>
      <c r="B64" s="452" t="s">
        <v>1158</v>
      </c>
      <c r="C64" s="452" t="s">
        <v>1192</v>
      </c>
      <c r="D64" s="452" t="s">
        <v>1173</v>
      </c>
      <c r="E64" s="453"/>
      <c r="F64" s="453"/>
      <c r="G64" s="453">
        <v>1</v>
      </c>
      <c r="H64" s="453"/>
      <c r="I64" s="453"/>
      <c r="J64" s="453">
        <v>1</v>
      </c>
      <c r="K64" s="453"/>
      <c r="L64" s="453"/>
      <c r="M64" s="453">
        <v>1</v>
      </c>
      <c r="N64" s="453"/>
      <c r="O64" s="453"/>
      <c r="P64" s="453">
        <v>1</v>
      </c>
      <c r="Q64" s="454">
        <f t="shared" si="0"/>
        <v>4</v>
      </c>
      <c r="R64" s="455" t="s">
        <v>938</v>
      </c>
      <c r="S64" s="455"/>
      <c r="T64" s="455"/>
      <c r="U64" s="452"/>
      <c r="V64" s="428" t="s">
        <v>1521</v>
      </c>
      <c r="W64" s="405" t="s">
        <v>1812</v>
      </c>
      <c r="X64" s="406"/>
      <c r="Y64" s="406"/>
      <c r="Z64" s="406"/>
      <c r="AA64" s="406"/>
      <c r="AB64" s="406"/>
      <c r="AC64" s="406"/>
      <c r="AD64" s="406"/>
      <c r="AE64" s="406"/>
      <c r="AF64" s="405"/>
      <c r="AG64" s="405"/>
      <c r="AH64" s="405"/>
      <c r="AI64" s="405"/>
      <c r="AJ64" s="405"/>
      <c r="AK64" s="405"/>
      <c r="AL64" s="405"/>
      <c r="AM64" s="405"/>
      <c r="AN64" s="405"/>
      <c r="AO64" s="405"/>
      <c r="AP64" s="405"/>
      <c r="AQ64" s="405"/>
      <c r="AR64" s="405"/>
      <c r="AS64" s="405"/>
      <c r="AT64" s="405"/>
      <c r="AU64" s="405"/>
      <c r="AV64" s="405"/>
      <c r="AW64" s="405"/>
      <c r="AX64" s="405"/>
      <c r="AY64" s="405"/>
      <c r="AZ64" s="405"/>
      <c r="BA64" s="405"/>
      <c r="BB64" s="405"/>
      <c r="BC64" s="405"/>
      <c r="BD64" s="405"/>
      <c r="BE64" s="405"/>
      <c r="BF64" s="405"/>
      <c r="BG64" s="405"/>
      <c r="BH64" s="405"/>
      <c r="BI64" s="405"/>
      <c r="BJ64" s="405"/>
      <c r="BK64" s="405"/>
      <c r="BL64" s="405"/>
      <c r="BM64" s="405"/>
      <c r="BN64" s="405"/>
    </row>
    <row r="65" spans="1:66" s="407" customFormat="1" ht="76.5" x14ac:dyDescent="0.2">
      <c r="A65" s="455" t="s">
        <v>1068</v>
      </c>
      <c r="B65" s="452" t="s">
        <v>1158</v>
      </c>
      <c r="C65" s="452" t="s">
        <v>1193</v>
      </c>
      <c r="D65" s="452" t="s">
        <v>1174</v>
      </c>
      <c r="E65" s="453"/>
      <c r="F65" s="453"/>
      <c r="G65" s="453"/>
      <c r="H65" s="453">
        <v>1</v>
      </c>
      <c r="I65" s="453"/>
      <c r="J65" s="453"/>
      <c r="K65" s="453">
        <v>1</v>
      </c>
      <c r="L65" s="453"/>
      <c r="M65" s="453"/>
      <c r="N65" s="453">
        <v>1</v>
      </c>
      <c r="O65" s="453"/>
      <c r="P65" s="453"/>
      <c r="Q65" s="454">
        <f t="shared" si="0"/>
        <v>3</v>
      </c>
      <c r="R65" s="455" t="s">
        <v>934</v>
      </c>
      <c r="S65" s="455"/>
      <c r="T65" s="455"/>
      <c r="U65" s="452"/>
      <c r="V65" s="428" t="s">
        <v>1521</v>
      </c>
      <c r="W65" s="405" t="s">
        <v>1812</v>
      </c>
      <c r="X65" s="406"/>
      <c r="Y65" s="406"/>
      <c r="Z65" s="406"/>
      <c r="AA65" s="406"/>
      <c r="AB65" s="406"/>
      <c r="AC65" s="406"/>
      <c r="AD65" s="406"/>
      <c r="AE65" s="406"/>
      <c r="AF65" s="405"/>
      <c r="AG65" s="405"/>
      <c r="AH65" s="405"/>
      <c r="AI65" s="405"/>
      <c r="AJ65" s="405"/>
      <c r="AK65" s="405"/>
      <c r="AL65" s="405"/>
      <c r="AM65" s="405"/>
      <c r="AN65" s="405"/>
      <c r="AO65" s="405"/>
      <c r="AP65" s="405"/>
      <c r="AQ65" s="405"/>
      <c r="AR65" s="405"/>
      <c r="AS65" s="405"/>
      <c r="AT65" s="405"/>
      <c r="AU65" s="405"/>
      <c r="AV65" s="405"/>
      <c r="AW65" s="405"/>
      <c r="AX65" s="405"/>
      <c r="AY65" s="405"/>
      <c r="AZ65" s="405"/>
      <c r="BA65" s="405"/>
      <c r="BB65" s="405"/>
      <c r="BC65" s="405"/>
      <c r="BD65" s="405"/>
      <c r="BE65" s="405"/>
      <c r="BF65" s="405"/>
      <c r="BG65" s="405"/>
      <c r="BH65" s="405"/>
      <c r="BI65" s="405"/>
      <c r="BJ65" s="405"/>
      <c r="BK65" s="405"/>
      <c r="BL65" s="405"/>
      <c r="BM65" s="405"/>
      <c r="BN65" s="405"/>
    </row>
    <row r="66" spans="1:66" s="407" customFormat="1" ht="76.5" x14ac:dyDescent="0.2">
      <c r="A66" s="455" t="s">
        <v>1068</v>
      </c>
      <c r="B66" s="452" t="s">
        <v>1158</v>
      </c>
      <c r="C66" s="452" t="s">
        <v>1194</v>
      </c>
      <c r="D66" s="455" t="s">
        <v>1175</v>
      </c>
      <c r="E66" s="456">
        <v>1</v>
      </c>
      <c r="F66" s="456">
        <v>1</v>
      </c>
      <c r="G66" s="456">
        <v>1</v>
      </c>
      <c r="H66" s="456">
        <v>1</v>
      </c>
      <c r="I66" s="456">
        <v>1</v>
      </c>
      <c r="J66" s="456">
        <v>1</v>
      </c>
      <c r="K66" s="456">
        <v>1</v>
      </c>
      <c r="L66" s="456">
        <v>1</v>
      </c>
      <c r="M66" s="456">
        <v>1</v>
      </c>
      <c r="N66" s="456">
        <v>1</v>
      </c>
      <c r="O66" s="456">
        <v>1</v>
      </c>
      <c r="P66" s="456">
        <v>1</v>
      </c>
      <c r="Q66" s="454">
        <f t="shared" si="0"/>
        <v>12</v>
      </c>
      <c r="R66" s="455"/>
      <c r="S66" s="455"/>
      <c r="T66" s="455" t="s">
        <v>934</v>
      </c>
      <c r="U66" s="455"/>
      <c r="V66" s="428" t="s">
        <v>1526</v>
      </c>
      <c r="W66" s="405" t="s">
        <v>1812</v>
      </c>
      <c r="X66" s="406"/>
      <c r="Y66" s="406"/>
      <c r="Z66" s="406"/>
      <c r="AA66" s="406"/>
      <c r="AB66" s="406"/>
      <c r="AC66" s="406"/>
      <c r="AD66" s="406"/>
      <c r="AE66" s="406"/>
      <c r="AF66" s="405"/>
      <c r="AG66" s="405"/>
      <c r="AH66" s="405"/>
      <c r="AI66" s="405"/>
      <c r="AJ66" s="405"/>
      <c r="AK66" s="405"/>
      <c r="AL66" s="405"/>
      <c r="AM66" s="405"/>
      <c r="AN66" s="405"/>
      <c r="AO66" s="405"/>
      <c r="AP66" s="405"/>
      <c r="AQ66" s="405"/>
      <c r="AR66" s="405"/>
      <c r="AS66" s="405"/>
      <c r="AT66" s="405"/>
      <c r="AU66" s="405"/>
      <c r="AV66" s="405"/>
      <c r="AW66" s="405"/>
      <c r="AX66" s="405"/>
      <c r="AY66" s="405"/>
      <c r="AZ66" s="405"/>
      <c r="BA66" s="405"/>
      <c r="BB66" s="405"/>
      <c r="BC66" s="405"/>
      <c r="BD66" s="405"/>
      <c r="BE66" s="405"/>
      <c r="BF66" s="405"/>
      <c r="BG66" s="405"/>
      <c r="BH66" s="405"/>
      <c r="BI66" s="405"/>
      <c r="BJ66" s="405"/>
      <c r="BK66" s="405"/>
      <c r="BL66" s="405"/>
      <c r="BM66" s="405"/>
      <c r="BN66" s="405"/>
    </row>
    <row r="67" spans="1:66" s="407" customFormat="1" ht="76.5" x14ac:dyDescent="0.2">
      <c r="A67" s="455" t="s">
        <v>1068</v>
      </c>
      <c r="B67" s="452" t="s">
        <v>1158</v>
      </c>
      <c r="C67" s="452" t="s">
        <v>1195</v>
      </c>
      <c r="D67" s="452" t="s">
        <v>1176</v>
      </c>
      <c r="E67" s="453"/>
      <c r="F67" s="453"/>
      <c r="G67" s="453"/>
      <c r="H67" s="453"/>
      <c r="I67" s="453"/>
      <c r="J67" s="453">
        <v>1</v>
      </c>
      <c r="K67" s="453"/>
      <c r="L67" s="453"/>
      <c r="M67" s="453"/>
      <c r="N67" s="453"/>
      <c r="O67" s="453"/>
      <c r="P67" s="453">
        <v>1</v>
      </c>
      <c r="Q67" s="454">
        <f t="shared" si="0"/>
        <v>2</v>
      </c>
      <c r="R67" s="455" t="s">
        <v>938</v>
      </c>
      <c r="S67" s="455"/>
      <c r="T67" s="455"/>
      <c r="U67" s="452"/>
      <c r="V67" s="428" t="s">
        <v>1526</v>
      </c>
      <c r="W67" s="405" t="s">
        <v>1812</v>
      </c>
      <c r="X67" s="406"/>
      <c r="Y67" s="406"/>
      <c r="Z67" s="406"/>
      <c r="AA67" s="406"/>
      <c r="AB67" s="406"/>
      <c r="AC67" s="406"/>
      <c r="AD67" s="406"/>
      <c r="AE67" s="406"/>
      <c r="AF67" s="405"/>
      <c r="AG67" s="405"/>
      <c r="AH67" s="405"/>
      <c r="AI67" s="405"/>
      <c r="AJ67" s="405"/>
      <c r="AK67" s="405"/>
      <c r="AL67" s="405"/>
      <c r="AM67" s="405"/>
      <c r="AN67" s="405"/>
      <c r="AO67" s="405"/>
      <c r="AP67" s="405"/>
      <c r="AQ67" s="405"/>
      <c r="AR67" s="405"/>
      <c r="AS67" s="405"/>
      <c r="AT67" s="405"/>
      <c r="AU67" s="405"/>
      <c r="AV67" s="405"/>
      <c r="AW67" s="405"/>
      <c r="AX67" s="405"/>
      <c r="AY67" s="405"/>
      <c r="AZ67" s="405"/>
      <c r="BA67" s="405"/>
      <c r="BB67" s="405"/>
      <c r="BC67" s="405"/>
      <c r="BD67" s="405"/>
      <c r="BE67" s="405"/>
      <c r="BF67" s="405"/>
      <c r="BG67" s="405"/>
      <c r="BH67" s="405"/>
      <c r="BI67" s="405"/>
      <c r="BJ67" s="405"/>
      <c r="BK67" s="405"/>
      <c r="BL67" s="405"/>
      <c r="BM67" s="405"/>
      <c r="BN67" s="405"/>
    </row>
    <row r="68" spans="1:66" s="407" customFormat="1" ht="78" customHeight="1" x14ac:dyDescent="0.2">
      <c r="A68" s="257" t="s">
        <v>1527</v>
      </c>
      <c r="B68" s="452" t="s">
        <v>1528</v>
      </c>
      <c r="C68" s="452" t="s">
        <v>1529</v>
      </c>
      <c r="D68" s="452" t="s">
        <v>1530</v>
      </c>
      <c r="E68" s="453"/>
      <c r="F68" s="453"/>
      <c r="G68" s="453"/>
      <c r="H68" s="453"/>
      <c r="I68" s="453"/>
      <c r="J68" s="453"/>
      <c r="K68" s="453">
        <v>1</v>
      </c>
      <c r="L68" s="453"/>
      <c r="M68" s="453"/>
      <c r="N68" s="453"/>
      <c r="O68" s="453"/>
      <c r="P68" s="453"/>
      <c r="Q68" s="454">
        <v>1</v>
      </c>
      <c r="R68" s="455" t="s">
        <v>1531</v>
      </c>
      <c r="S68" s="455"/>
      <c r="T68" s="455"/>
      <c r="U68" s="452"/>
      <c r="V68" s="428" t="s">
        <v>1532</v>
      </c>
      <c r="W68" s="405" t="s">
        <v>1812</v>
      </c>
      <c r="X68" s="406"/>
      <c r="Y68" s="406"/>
      <c r="Z68" s="406"/>
      <c r="AA68" s="406"/>
      <c r="AB68" s="406"/>
      <c r="AC68" s="406"/>
      <c r="AD68" s="406"/>
      <c r="AE68" s="406"/>
      <c r="AF68" s="405"/>
      <c r="AG68" s="405"/>
      <c r="AH68" s="405"/>
      <c r="AI68" s="405"/>
      <c r="AJ68" s="405"/>
      <c r="AK68" s="405"/>
      <c r="AL68" s="405"/>
      <c r="AM68" s="405"/>
      <c r="AN68" s="405"/>
      <c r="AO68" s="405"/>
      <c r="AP68" s="405"/>
      <c r="AQ68" s="405"/>
      <c r="AR68" s="405"/>
      <c r="AS68" s="405"/>
      <c r="AT68" s="405"/>
      <c r="AU68" s="405"/>
      <c r="AV68" s="405"/>
      <c r="AW68" s="405"/>
      <c r="AX68" s="405"/>
      <c r="AY68" s="405"/>
      <c r="AZ68" s="405"/>
      <c r="BA68" s="405"/>
      <c r="BB68" s="405"/>
      <c r="BC68" s="405"/>
      <c r="BD68" s="405"/>
      <c r="BE68" s="405"/>
      <c r="BF68" s="405"/>
      <c r="BG68" s="405"/>
      <c r="BH68" s="405"/>
      <c r="BI68" s="405"/>
      <c r="BJ68" s="405"/>
      <c r="BK68" s="405"/>
      <c r="BL68" s="405"/>
      <c r="BM68" s="405"/>
      <c r="BN68" s="405"/>
    </row>
    <row r="69" spans="1:66" s="407" customFormat="1" ht="81" customHeight="1" x14ac:dyDescent="0.2">
      <c r="A69" s="257" t="s">
        <v>1527</v>
      </c>
      <c r="B69" s="452" t="s">
        <v>1528</v>
      </c>
      <c r="C69" s="452" t="s">
        <v>1533</v>
      </c>
      <c r="D69" s="452" t="s">
        <v>1534</v>
      </c>
      <c r="E69" s="453"/>
      <c r="F69" s="453"/>
      <c r="G69" s="453"/>
      <c r="H69" s="453">
        <v>1</v>
      </c>
      <c r="I69" s="453"/>
      <c r="J69" s="453"/>
      <c r="K69" s="453">
        <v>1</v>
      </c>
      <c r="L69" s="453"/>
      <c r="M69" s="453">
        <v>1</v>
      </c>
      <c r="N69" s="453"/>
      <c r="O69" s="453"/>
      <c r="P69" s="453">
        <v>1</v>
      </c>
      <c r="Q69" s="454">
        <v>4</v>
      </c>
      <c r="R69" s="455" t="s">
        <v>1535</v>
      </c>
      <c r="S69" s="455"/>
      <c r="T69" s="455"/>
      <c r="U69" s="452"/>
      <c r="V69" s="428" t="s">
        <v>1532</v>
      </c>
      <c r="W69" s="405" t="s">
        <v>1812</v>
      </c>
      <c r="X69" s="406"/>
      <c r="Y69" s="406"/>
      <c r="Z69" s="406"/>
      <c r="AA69" s="406"/>
      <c r="AB69" s="406"/>
      <c r="AC69" s="406"/>
      <c r="AD69" s="406"/>
      <c r="AE69" s="406"/>
      <c r="AF69" s="405"/>
      <c r="AG69" s="405"/>
      <c r="AH69" s="405"/>
      <c r="AI69" s="405"/>
      <c r="AJ69" s="405"/>
      <c r="AK69" s="405"/>
      <c r="AL69" s="405"/>
      <c r="AM69" s="405"/>
      <c r="AN69" s="405"/>
      <c r="AO69" s="405"/>
      <c r="AP69" s="405"/>
      <c r="AQ69" s="405"/>
      <c r="AR69" s="405"/>
      <c r="AS69" s="405"/>
      <c r="AT69" s="405"/>
      <c r="AU69" s="405"/>
      <c r="AV69" s="405"/>
      <c r="AW69" s="405"/>
      <c r="AX69" s="405"/>
      <c r="AY69" s="405"/>
      <c r="AZ69" s="405"/>
      <c r="BA69" s="405"/>
      <c r="BB69" s="405"/>
      <c r="BC69" s="405"/>
      <c r="BD69" s="405"/>
      <c r="BE69" s="405"/>
      <c r="BF69" s="405"/>
      <c r="BG69" s="405"/>
      <c r="BH69" s="405"/>
      <c r="BI69" s="405"/>
      <c r="BJ69" s="405"/>
      <c r="BK69" s="405"/>
      <c r="BL69" s="405"/>
      <c r="BM69" s="405"/>
      <c r="BN69" s="405"/>
    </row>
    <row r="70" spans="1:66" s="407" customFormat="1" ht="76.5" x14ac:dyDescent="0.2">
      <c r="A70" s="257" t="s">
        <v>1068</v>
      </c>
      <c r="B70" s="452" t="s">
        <v>1158</v>
      </c>
      <c r="C70" s="452" t="s">
        <v>1196</v>
      </c>
      <c r="D70" s="455" t="s">
        <v>1177</v>
      </c>
      <c r="E70" s="456"/>
      <c r="F70" s="456"/>
      <c r="G70" s="456"/>
      <c r="H70" s="456"/>
      <c r="I70" s="456"/>
      <c r="J70" s="456"/>
      <c r="K70" s="456">
        <v>1</v>
      </c>
      <c r="L70" s="456"/>
      <c r="M70" s="456"/>
      <c r="N70" s="456"/>
      <c r="O70" s="456"/>
      <c r="P70" s="456">
        <v>1</v>
      </c>
      <c r="Q70" s="454">
        <f t="shared" si="0"/>
        <v>2</v>
      </c>
      <c r="R70" s="455" t="s">
        <v>934</v>
      </c>
      <c r="S70" s="455" t="s">
        <v>938</v>
      </c>
      <c r="T70" s="455"/>
      <c r="U70" s="455"/>
      <c r="V70" s="428" t="s">
        <v>1536</v>
      </c>
      <c r="W70" s="405" t="s">
        <v>1812</v>
      </c>
      <c r="X70" s="406"/>
      <c r="Y70" s="406"/>
      <c r="Z70" s="406"/>
      <c r="AA70" s="406"/>
      <c r="AB70" s="406"/>
      <c r="AC70" s="406"/>
      <c r="AD70" s="406"/>
      <c r="AE70" s="406"/>
      <c r="AF70" s="405"/>
      <c r="AG70" s="405"/>
      <c r="AH70" s="405"/>
      <c r="AI70" s="405"/>
      <c r="AJ70" s="405"/>
      <c r="AK70" s="405"/>
      <c r="AL70" s="405"/>
      <c r="AM70" s="405"/>
      <c r="AN70" s="405"/>
      <c r="AO70" s="405"/>
      <c r="AP70" s="405"/>
      <c r="AQ70" s="405"/>
      <c r="AR70" s="405"/>
      <c r="AS70" s="405"/>
      <c r="AT70" s="405"/>
      <c r="AU70" s="405"/>
      <c r="AV70" s="405"/>
      <c r="AW70" s="405"/>
      <c r="AX70" s="405"/>
      <c r="AY70" s="405"/>
      <c r="AZ70" s="405"/>
      <c r="BA70" s="405"/>
      <c r="BB70" s="405"/>
      <c r="BC70" s="405"/>
      <c r="BD70" s="405"/>
      <c r="BE70" s="405"/>
      <c r="BF70" s="405"/>
      <c r="BG70" s="405"/>
      <c r="BH70" s="405"/>
      <c r="BI70" s="405"/>
      <c r="BJ70" s="405"/>
      <c r="BK70" s="405"/>
      <c r="BL70" s="405"/>
      <c r="BM70" s="405"/>
      <c r="BN70" s="405"/>
    </row>
    <row r="71" spans="1:66" s="407" customFormat="1" ht="76.5" x14ac:dyDescent="0.2">
      <c r="A71" s="257" t="s">
        <v>1074</v>
      </c>
      <c r="B71" s="400" t="s">
        <v>1299</v>
      </c>
      <c r="C71" s="256" t="s">
        <v>1300</v>
      </c>
      <c r="D71" s="256" t="s">
        <v>1301</v>
      </c>
      <c r="E71" s="408"/>
      <c r="F71" s="408"/>
      <c r="G71" s="408">
        <v>1</v>
      </c>
      <c r="H71" s="408"/>
      <c r="I71" s="408"/>
      <c r="J71" s="408">
        <v>1</v>
      </c>
      <c r="K71" s="408"/>
      <c r="L71" s="408"/>
      <c r="M71" s="408">
        <v>1</v>
      </c>
      <c r="N71" s="408"/>
      <c r="O71" s="408"/>
      <c r="P71" s="408">
        <v>1</v>
      </c>
      <c r="Q71" s="402">
        <f t="shared" si="0"/>
        <v>4</v>
      </c>
      <c r="R71" s="257" t="s">
        <v>934</v>
      </c>
      <c r="S71" s="257" t="s">
        <v>938</v>
      </c>
      <c r="T71" s="257"/>
      <c r="U71" s="256" t="s">
        <v>1303</v>
      </c>
      <c r="V71" s="409" t="s">
        <v>1302</v>
      </c>
      <c r="W71" s="405"/>
      <c r="X71" s="406"/>
      <c r="Y71" s="406"/>
      <c r="Z71" s="406"/>
      <c r="AA71" s="406"/>
      <c r="AB71" s="406"/>
      <c r="AC71" s="406"/>
      <c r="AD71" s="406"/>
      <c r="AE71" s="406"/>
      <c r="AF71" s="405"/>
      <c r="AG71" s="405"/>
      <c r="AH71" s="405"/>
      <c r="AI71" s="405"/>
      <c r="AJ71" s="405"/>
      <c r="AK71" s="405"/>
      <c r="AL71" s="405"/>
      <c r="AM71" s="405"/>
      <c r="AN71" s="405"/>
      <c r="AO71" s="405"/>
      <c r="AP71" s="405"/>
      <c r="AQ71" s="405"/>
      <c r="AR71" s="405"/>
      <c r="AS71" s="405"/>
      <c r="AT71" s="405"/>
      <c r="AU71" s="405"/>
      <c r="AV71" s="405"/>
      <c r="AW71" s="405"/>
      <c r="AX71" s="405"/>
      <c r="AY71" s="405"/>
      <c r="AZ71" s="405"/>
      <c r="BA71" s="405"/>
      <c r="BB71" s="405"/>
      <c r="BC71" s="405"/>
      <c r="BD71" s="405"/>
      <c r="BE71" s="405"/>
      <c r="BF71" s="405"/>
      <c r="BG71" s="405"/>
      <c r="BH71" s="405"/>
      <c r="BI71" s="405"/>
      <c r="BJ71" s="405"/>
      <c r="BK71" s="405"/>
      <c r="BL71" s="405"/>
      <c r="BM71" s="405"/>
      <c r="BN71" s="405"/>
    </row>
    <row r="72" spans="1:66" s="407" customFormat="1" ht="76.5" x14ac:dyDescent="0.2">
      <c r="A72" s="257" t="s">
        <v>1074</v>
      </c>
      <c r="B72" s="400" t="s">
        <v>1299</v>
      </c>
      <c r="C72" s="256" t="s">
        <v>1304</v>
      </c>
      <c r="D72" s="257" t="s">
        <v>1306</v>
      </c>
      <c r="E72" s="401"/>
      <c r="F72" s="401"/>
      <c r="G72" s="401"/>
      <c r="H72" s="401"/>
      <c r="I72" s="401"/>
      <c r="J72" s="401"/>
      <c r="K72" s="401"/>
      <c r="L72" s="401"/>
      <c r="M72" s="401">
        <v>1</v>
      </c>
      <c r="N72" s="401"/>
      <c r="O72" s="401"/>
      <c r="P72" s="401"/>
      <c r="Q72" s="402">
        <f t="shared" si="0"/>
        <v>1</v>
      </c>
      <c r="R72" s="257" t="s">
        <v>943</v>
      </c>
      <c r="S72" s="257"/>
      <c r="T72" s="257"/>
      <c r="U72" s="257" t="s">
        <v>1308</v>
      </c>
      <c r="V72" s="409" t="s">
        <v>1302</v>
      </c>
      <c r="W72" s="405"/>
      <c r="X72" s="406"/>
      <c r="Y72" s="406"/>
      <c r="Z72" s="406"/>
      <c r="AA72" s="406"/>
      <c r="AB72" s="406"/>
      <c r="AC72" s="406"/>
      <c r="AD72" s="406"/>
      <c r="AE72" s="406"/>
      <c r="AF72" s="405"/>
      <c r="AG72" s="405"/>
      <c r="AH72" s="405"/>
      <c r="AI72" s="405"/>
      <c r="AJ72" s="405"/>
      <c r="AK72" s="405"/>
      <c r="AL72" s="405"/>
      <c r="AM72" s="405"/>
      <c r="AN72" s="405"/>
      <c r="AO72" s="405"/>
      <c r="AP72" s="405"/>
      <c r="AQ72" s="405"/>
      <c r="AR72" s="405"/>
      <c r="AS72" s="405"/>
      <c r="AT72" s="405"/>
      <c r="AU72" s="405"/>
      <c r="AV72" s="405"/>
      <c r="AW72" s="405"/>
      <c r="AX72" s="405"/>
      <c r="AY72" s="405"/>
      <c r="AZ72" s="405"/>
      <c r="BA72" s="405"/>
      <c r="BB72" s="405"/>
      <c r="BC72" s="405"/>
      <c r="BD72" s="405"/>
      <c r="BE72" s="405"/>
      <c r="BF72" s="405"/>
      <c r="BG72" s="405"/>
      <c r="BH72" s="405"/>
      <c r="BI72" s="405"/>
      <c r="BJ72" s="405"/>
      <c r="BK72" s="405"/>
      <c r="BL72" s="405"/>
      <c r="BM72" s="405"/>
      <c r="BN72" s="405"/>
    </row>
    <row r="73" spans="1:66" s="407" customFormat="1" ht="76.5" x14ac:dyDescent="0.2">
      <c r="A73" s="257" t="s">
        <v>1074</v>
      </c>
      <c r="B73" s="400" t="s">
        <v>1299</v>
      </c>
      <c r="C73" s="256" t="s">
        <v>1305</v>
      </c>
      <c r="D73" s="256" t="s">
        <v>1307</v>
      </c>
      <c r="E73" s="408"/>
      <c r="F73" s="408"/>
      <c r="G73" s="408"/>
      <c r="H73" s="408"/>
      <c r="I73" s="408"/>
      <c r="J73" s="408"/>
      <c r="K73" s="408"/>
      <c r="L73" s="408"/>
      <c r="M73" s="408"/>
      <c r="N73" s="408">
        <v>1</v>
      </c>
      <c r="O73" s="408"/>
      <c r="P73" s="408"/>
      <c r="Q73" s="402">
        <f t="shared" ref="Q73:Q192" si="1">SUM(E73:P73)</f>
        <v>1</v>
      </c>
      <c r="R73" s="257" t="s">
        <v>938</v>
      </c>
      <c r="S73" s="257"/>
      <c r="T73" s="257"/>
      <c r="U73" s="256" t="s">
        <v>1309</v>
      </c>
      <c r="V73" s="409" t="s">
        <v>1302</v>
      </c>
      <c r="W73" s="405"/>
      <c r="X73" s="406"/>
      <c r="Y73" s="406"/>
      <c r="Z73" s="406"/>
      <c r="AA73" s="406"/>
      <c r="AB73" s="406"/>
      <c r="AC73" s="406"/>
      <c r="AD73" s="406"/>
      <c r="AE73" s="406"/>
      <c r="AF73" s="405"/>
      <c r="AG73" s="405"/>
      <c r="AH73" s="405"/>
      <c r="AI73" s="405"/>
      <c r="AJ73" s="405"/>
      <c r="AK73" s="405"/>
      <c r="AL73" s="405"/>
      <c r="AM73" s="405"/>
      <c r="AN73" s="405"/>
      <c r="AO73" s="405"/>
      <c r="AP73" s="405"/>
      <c r="AQ73" s="405"/>
      <c r="AR73" s="405"/>
      <c r="AS73" s="405"/>
      <c r="AT73" s="405"/>
      <c r="AU73" s="405"/>
      <c r="AV73" s="405"/>
      <c r="AW73" s="405"/>
      <c r="AX73" s="405"/>
      <c r="AY73" s="405"/>
      <c r="AZ73" s="405"/>
      <c r="BA73" s="405"/>
      <c r="BB73" s="405"/>
      <c r="BC73" s="405"/>
      <c r="BD73" s="405"/>
      <c r="BE73" s="405"/>
      <c r="BF73" s="405"/>
      <c r="BG73" s="405"/>
      <c r="BH73" s="405"/>
      <c r="BI73" s="405"/>
      <c r="BJ73" s="405"/>
      <c r="BK73" s="405"/>
      <c r="BL73" s="405"/>
      <c r="BM73" s="405"/>
      <c r="BN73" s="405"/>
    </row>
    <row r="74" spans="1:66" s="407" customFormat="1" ht="76.5" x14ac:dyDescent="0.2">
      <c r="A74" s="257" t="s">
        <v>1074</v>
      </c>
      <c r="B74" s="400" t="s">
        <v>1299</v>
      </c>
      <c r="C74" s="256" t="s">
        <v>1312</v>
      </c>
      <c r="D74" s="256" t="s">
        <v>1310</v>
      </c>
      <c r="E74" s="408">
        <v>1</v>
      </c>
      <c r="F74" s="408"/>
      <c r="G74" s="408"/>
      <c r="H74" s="408"/>
      <c r="I74" s="408"/>
      <c r="J74" s="408"/>
      <c r="K74" s="408"/>
      <c r="L74" s="408"/>
      <c r="M74" s="408"/>
      <c r="N74" s="408"/>
      <c r="O74" s="408"/>
      <c r="P74" s="408"/>
      <c r="Q74" s="402">
        <f t="shared" si="1"/>
        <v>1</v>
      </c>
      <c r="R74" s="257" t="s">
        <v>943</v>
      </c>
      <c r="S74" s="257"/>
      <c r="T74" s="257"/>
      <c r="U74" s="256" t="s">
        <v>1320</v>
      </c>
      <c r="V74" s="409" t="s">
        <v>1302</v>
      </c>
      <c r="W74" s="405"/>
      <c r="X74" s="406"/>
      <c r="Y74" s="406"/>
      <c r="Z74" s="406"/>
      <c r="AA74" s="406"/>
      <c r="AB74" s="406"/>
      <c r="AC74" s="406"/>
      <c r="AD74" s="406"/>
      <c r="AE74" s="406"/>
      <c r="AF74" s="405"/>
      <c r="AG74" s="405"/>
      <c r="AH74" s="405"/>
      <c r="AI74" s="405"/>
      <c r="AJ74" s="405"/>
      <c r="AK74" s="405"/>
      <c r="AL74" s="405"/>
      <c r="AM74" s="405"/>
      <c r="AN74" s="405"/>
      <c r="AO74" s="405"/>
      <c r="AP74" s="405"/>
      <c r="AQ74" s="405"/>
      <c r="AR74" s="405"/>
      <c r="AS74" s="405"/>
      <c r="AT74" s="405"/>
      <c r="AU74" s="405"/>
      <c r="AV74" s="405"/>
      <c r="AW74" s="405"/>
      <c r="AX74" s="405"/>
      <c r="AY74" s="405"/>
      <c r="AZ74" s="405"/>
      <c r="BA74" s="405"/>
      <c r="BB74" s="405"/>
      <c r="BC74" s="405"/>
      <c r="BD74" s="405"/>
      <c r="BE74" s="405"/>
      <c r="BF74" s="405"/>
      <c r="BG74" s="405"/>
      <c r="BH74" s="405"/>
      <c r="BI74" s="405"/>
      <c r="BJ74" s="405"/>
      <c r="BK74" s="405"/>
      <c r="BL74" s="405"/>
      <c r="BM74" s="405"/>
      <c r="BN74" s="405"/>
    </row>
    <row r="75" spans="1:66" s="407" customFormat="1" ht="76.5" x14ac:dyDescent="0.2">
      <c r="A75" s="257" t="s">
        <v>1074</v>
      </c>
      <c r="B75" s="400" t="s">
        <v>1299</v>
      </c>
      <c r="C75" s="256" t="s">
        <v>1313</v>
      </c>
      <c r="D75" s="256" t="s">
        <v>1311</v>
      </c>
      <c r="E75" s="408">
        <v>1</v>
      </c>
      <c r="F75" s="408"/>
      <c r="G75" s="408"/>
      <c r="H75" s="408"/>
      <c r="I75" s="408"/>
      <c r="J75" s="408"/>
      <c r="K75" s="408"/>
      <c r="L75" s="408"/>
      <c r="M75" s="408"/>
      <c r="N75" s="408"/>
      <c r="O75" s="408"/>
      <c r="P75" s="408"/>
      <c r="Q75" s="402">
        <f t="shared" si="1"/>
        <v>1</v>
      </c>
      <c r="R75" s="257" t="s">
        <v>943</v>
      </c>
      <c r="S75" s="257"/>
      <c r="T75" s="257"/>
      <c r="U75" s="256" t="s">
        <v>1321</v>
      </c>
      <c r="V75" s="409" t="s">
        <v>1302</v>
      </c>
      <c r="W75" s="405"/>
      <c r="X75" s="406"/>
      <c r="Y75" s="406"/>
      <c r="Z75" s="406"/>
      <c r="AA75" s="406"/>
      <c r="AB75" s="406"/>
      <c r="AC75" s="406"/>
      <c r="AD75" s="406"/>
      <c r="AE75" s="406"/>
      <c r="AF75" s="405"/>
      <c r="AG75" s="405"/>
      <c r="AH75" s="405"/>
      <c r="AI75" s="405"/>
      <c r="AJ75" s="405"/>
      <c r="AK75" s="405"/>
      <c r="AL75" s="405"/>
      <c r="AM75" s="405"/>
      <c r="AN75" s="405"/>
      <c r="AO75" s="405"/>
      <c r="AP75" s="405"/>
      <c r="AQ75" s="405"/>
      <c r="AR75" s="405"/>
      <c r="AS75" s="405"/>
      <c r="AT75" s="405"/>
      <c r="AU75" s="405"/>
      <c r="AV75" s="405"/>
      <c r="AW75" s="405"/>
      <c r="AX75" s="405"/>
      <c r="AY75" s="405"/>
      <c r="AZ75" s="405"/>
      <c r="BA75" s="405"/>
      <c r="BB75" s="405"/>
      <c r="BC75" s="405"/>
      <c r="BD75" s="405"/>
      <c r="BE75" s="405"/>
      <c r="BF75" s="405"/>
      <c r="BG75" s="405"/>
      <c r="BH75" s="405"/>
      <c r="BI75" s="405"/>
      <c r="BJ75" s="405"/>
      <c r="BK75" s="405"/>
      <c r="BL75" s="405"/>
      <c r="BM75" s="405"/>
      <c r="BN75" s="405"/>
    </row>
    <row r="76" spans="1:66" s="407" customFormat="1" ht="76.5" x14ac:dyDescent="0.2">
      <c r="A76" s="257" t="s">
        <v>1074</v>
      </c>
      <c r="B76" s="400" t="s">
        <v>1299</v>
      </c>
      <c r="C76" s="256" t="s">
        <v>1314</v>
      </c>
      <c r="D76" s="257" t="s">
        <v>1317</v>
      </c>
      <c r="E76" s="401"/>
      <c r="F76" s="401"/>
      <c r="G76" s="401">
        <v>1</v>
      </c>
      <c r="H76" s="401"/>
      <c r="I76" s="401"/>
      <c r="J76" s="401"/>
      <c r="K76" s="401"/>
      <c r="L76" s="401"/>
      <c r="M76" s="401"/>
      <c r="N76" s="401"/>
      <c r="O76" s="401"/>
      <c r="P76" s="401"/>
      <c r="Q76" s="402">
        <f t="shared" si="1"/>
        <v>1</v>
      </c>
      <c r="R76" s="257" t="s">
        <v>934</v>
      </c>
      <c r="S76" s="257"/>
      <c r="T76" s="257"/>
      <c r="U76" s="257" t="s">
        <v>1322</v>
      </c>
      <c r="V76" s="409" t="s">
        <v>1302</v>
      </c>
      <c r="W76" s="405"/>
      <c r="X76" s="406"/>
      <c r="Y76" s="406"/>
      <c r="Z76" s="406"/>
      <c r="AA76" s="406"/>
      <c r="AB76" s="406"/>
      <c r="AC76" s="406"/>
      <c r="AD76" s="406"/>
      <c r="AE76" s="406"/>
      <c r="AF76" s="405"/>
      <c r="AG76" s="405"/>
      <c r="AH76" s="405"/>
      <c r="AI76" s="405"/>
      <c r="AJ76" s="405"/>
      <c r="AK76" s="405"/>
      <c r="AL76" s="405"/>
      <c r="AM76" s="405"/>
      <c r="AN76" s="405"/>
      <c r="AO76" s="405"/>
      <c r="AP76" s="405"/>
      <c r="AQ76" s="405"/>
      <c r="AR76" s="405"/>
      <c r="AS76" s="405"/>
      <c r="AT76" s="405"/>
      <c r="AU76" s="405"/>
      <c r="AV76" s="405"/>
      <c r="AW76" s="405"/>
      <c r="AX76" s="405"/>
      <c r="AY76" s="405"/>
      <c r="AZ76" s="405"/>
      <c r="BA76" s="405"/>
      <c r="BB76" s="405"/>
      <c r="BC76" s="405"/>
      <c r="BD76" s="405"/>
      <c r="BE76" s="405"/>
      <c r="BF76" s="405"/>
      <c r="BG76" s="405"/>
      <c r="BH76" s="405"/>
      <c r="BI76" s="405"/>
      <c r="BJ76" s="405"/>
      <c r="BK76" s="405"/>
      <c r="BL76" s="405"/>
      <c r="BM76" s="405"/>
      <c r="BN76" s="405"/>
    </row>
    <row r="77" spans="1:66" s="407" customFormat="1" ht="76.5" x14ac:dyDescent="0.2">
      <c r="A77" s="257" t="s">
        <v>1074</v>
      </c>
      <c r="B77" s="400" t="s">
        <v>1299</v>
      </c>
      <c r="C77" s="256" t="s">
        <v>1315</v>
      </c>
      <c r="D77" s="256" t="s">
        <v>1318</v>
      </c>
      <c r="E77" s="408"/>
      <c r="F77" s="408"/>
      <c r="G77" s="408"/>
      <c r="H77" s="408">
        <v>1</v>
      </c>
      <c r="I77" s="408"/>
      <c r="J77" s="408"/>
      <c r="K77" s="408"/>
      <c r="L77" s="408"/>
      <c r="M77" s="408"/>
      <c r="N77" s="408">
        <v>1</v>
      </c>
      <c r="O77" s="408"/>
      <c r="P77" s="408"/>
      <c r="Q77" s="402">
        <f t="shared" si="1"/>
        <v>2</v>
      </c>
      <c r="R77" s="257" t="s">
        <v>944</v>
      </c>
      <c r="S77" s="257"/>
      <c r="T77" s="257"/>
      <c r="U77" s="256" t="s">
        <v>1323</v>
      </c>
      <c r="V77" s="409" t="s">
        <v>1302</v>
      </c>
      <c r="W77" s="405"/>
      <c r="X77" s="406"/>
      <c r="Y77" s="406"/>
      <c r="Z77" s="406"/>
      <c r="AA77" s="406"/>
      <c r="AB77" s="406"/>
      <c r="AC77" s="406"/>
      <c r="AD77" s="406"/>
      <c r="AE77" s="406"/>
      <c r="AF77" s="405"/>
      <c r="AG77" s="405"/>
      <c r="AH77" s="405"/>
      <c r="AI77" s="405"/>
      <c r="AJ77" s="405"/>
      <c r="AK77" s="405"/>
      <c r="AL77" s="405"/>
      <c r="AM77" s="405"/>
      <c r="AN77" s="405"/>
      <c r="AO77" s="405"/>
      <c r="AP77" s="405"/>
      <c r="AQ77" s="405"/>
      <c r="AR77" s="405"/>
      <c r="AS77" s="405"/>
      <c r="AT77" s="405"/>
      <c r="AU77" s="405"/>
      <c r="AV77" s="405"/>
      <c r="AW77" s="405"/>
      <c r="AX77" s="405"/>
      <c r="AY77" s="405"/>
      <c r="AZ77" s="405"/>
      <c r="BA77" s="405"/>
      <c r="BB77" s="405"/>
      <c r="BC77" s="405"/>
      <c r="BD77" s="405"/>
      <c r="BE77" s="405"/>
      <c r="BF77" s="405"/>
      <c r="BG77" s="405"/>
      <c r="BH77" s="405"/>
      <c r="BI77" s="405"/>
      <c r="BJ77" s="405"/>
      <c r="BK77" s="405"/>
      <c r="BL77" s="405"/>
      <c r="BM77" s="405"/>
      <c r="BN77" s="405"/>
    </row>
    <row r="78" spans="1:66" s="407" customFormat="1" ht="63.75" customHeight="1" x14ac:dyDescent="0.2">
      <c r="A78" s="257" t="s">
        <v>1537</v>
      </c>
      <c r="B78" s="400" t="s">
        <v>1538</v>
      </c>
      <c r="C78" s="256" t="s">
        <v>1539</v>
      </c>
      <c r="D78" s="256" t="s">
        <v>1540</v>
      </c>
      <c r="E78" s="408">
        <v>1</v>
      </c>
      <c r="F78" s="408"/>
      <c r="G78" s="408"/>
      <c r="H78" s="408"/>
      <c r="I78" s="408"/>
      <c r="J78" s="408"/>
      <c r="K78" s="408"/>
      <c r="L78" s="408"/>
      <c r="M78" s="408"/>
      <c r="N78" s="408"/>
      <c r="O78" s="408"/>
      <c r="P78" s="408"/>
      <c r="Q78" s="402">
        <v>1</v>
      </c>
      <c r="R78" s="257" t="s">
        <v>1199</v>
      </c>
      <c r="S78" s="257"/>
      <c r="T78" s="257"/>
      <c r="U78" s="256" t="s">
        <v>1541</v>
      </c>
      <c r="V78" s="449" t="s">
        <v>1302</v>
      </c>
      <c r="W78" s="405"/>
      <c r="X78" s="406"/>
      <c r="Y78" s="406"/>
      <c r="Z78" s="406"/>
      <c r="AA78" s="406"/>
      <c r="AB78" s="406"/>
      <c r="AC78" s="406"/>
      <c r="AD78" s="406"/>
      <c r="AE78" s="406"/>
      <c r="AF78" s="405"/>
      <c r="AG78" s="405"/>
      <c r="AH78" s="405"/>
      <c r="AI78" s="405"/>
      <c r="AJ78" s="405"/>
      <c r="AK78" s="405"/>
      <c r="AL78" s="405"/>
      <c r="AM78" s="405"/>
      <c r="AN78" s="405"/>
      <c r="AO78" s="405"/>
      <c r="AP78" s="405"/>
      <c r="AQ78" s="405"/>
      <c r="AR78" s="405"/>
      <c r="AS78" s="405"/>
      <c r="AT78" s="405"/>
      <c r="AU78" s="405"/>
      <c r="AV78" s="405"/>
      <c r="AW78" s="405"/>
      <c r="AX78" s="405"/>
      <c r="AY78" s="405"/>
      <c r="AZ78" s="405"/>
      <c r="BA78" s="405"/>
      <c r="BB78" s="405"/>
      <c r="BC78" s="405"/>
      <c r="BD78" s="405"/>
      <c r="BE78" s="405"/>
      <c r="BF78" s="405"/>
      <c r="BG78" s="405"/>
      <c r="BH78" s="405"/>
      <c r="BI78" s="405"/>
      <c r="BJ78" s="405"/>
      <c r="BK78" s="405"/>
      <c r="BL78" s="405"/>
      <c r="BM78" s="405"/>
      <c r="BN78" s="405"/>
    </row>
    <row r="79" spans="1:66" s="407" customFormat="1" ht="55.5" customHeight="1" x14ac:dyDescent="0.2">
      <c r="A79" s="257" t="s">
        <v>1537</v>
      </c>
      <c r="B79" s="400" t="s">
        <v>1542</v>
      </c>
      <c r="C79" s="256" t="s">
        <v>1543</v>
      </c>
      <c r="D79" s="256" t="s">
        <v>1544</v>
      </c>
      <c r="E79" s="408"/>
      <c r="F79" s="408"/>
      <c r="G79" s="408">
        <v>1</v>
      </c>
      <c r="H79" s="408"/>
      <c r="I79" s="408"/>
      <c r="J79" s="408">
        <v>1</v>
      </c>
      <c r="K79" s="408"/>
      <c r="L79" s="408"/>
      <c r="M79" s="408">
        <v>1</v>
      </c>
      <c r="N79" s="408"/>
      <c r="O79" s="408"/>
      <c r="P79" s="408">
        <v>1</v>
      </c>
      <c r="Q79" s="402">
        <v>4</v>
      </c>
      <c r="R79" s="257" t="s">
        <v>934</v>
      </c>
      <c r="S79" s="257"/>
      <c r="T79" s="257"/>
      <c r="U79" s="256"/>
      <c r="V79" s="449" t="s">
        <v>1302</v>
      </c>
      <c r="W79" s="405"/>
      <c r="X79" s="406"/>
      <c r="Y79" s="406"/>
      <c r="Z79" s="406"/>
      <c r="AA79" s="406"/>
      <c r="AB79" s="406"/>
      <c r="AC79" s="406"/>
      <c r="AD79" s="406"/>
      <c r="AE79" s="406"/>
      <c r="AF79" s="405"/>
      <c r="AG79" s="405"/>
      <c r="AH79" s="405"/>
      <c r="AI79" s="405"/>
      <c r="AJ79" s="405"/>
      <c r="AK79" s="405"/>
      <c r="AL79" s="405"/>
      <c r="AM79" s="405"/>
      <c r="AN79" s="405"/>
      <c r="AO79" s="405"/>
      <c r="AP79" s="405"/>
      <c r="AQ79" s="405"/>
      <c r="AR79" s="405"/>
      <c r="AS79" s="405"/>
      <c r="AT79" s="405"/>
      <c r="AU79" s="405"/>
      <c r="AV79" s="405"/>
      <c r="AW79" s="405"/>
      <c r="AX79" s="405"/>
      <c r="AY79" s="405"/>
      <c r="AZ79" s="405"/>
      <c r="BA79" s="405"/>
      <c r="BB79" s="405"/>
      <c r="BC79" s="405"/>
      <c r="BD79" s="405"/>
      <c r="BE79" s="405"/>
      <c r="BF79" s="405"/>
      <c r="BG79" s="405"/>
      <c r="BH79" s="405"/>
      <c r="BI79" s="405"/>
      <c r="BJ79" s="405"/>
      <c r="BK79" s="405"/>
      <c r="BL79" s="405"/>
      <c r="BM79" s="405"/>
      <c r="BN79" s="405"/>
    </row>
    <row r="80" spans="1:66" s="407" customFormat="1" ht="56.25" customHeight="1" x14ac:dyDescent="0.2">
      <c r="A80" s="257" t="s">
        <v>1537</v>
      </c>
      <c r="B80" s="400" t="s">
        <v>1542</v>
      </c>
      <c r="C80" s="256" t="s">
        <v>1545</v>
      </c>
      <c r="D80" s="256" t="s">
        <v>1546</v>
      </c>
      <c r="E80" s="408">
        <v>1</v>
      </c>
      <c r="F80" s="408">
        <v>1</v>
      </c>
      <c r="G80" s="408">
        <v>1</v>
      </c>
      <c r="H80" s="408">
        <v>1</v>
      </c>
      <c r="I80" s="408">
        <v>1</v>
      </c>
      <c r="J80" s="408">
        <v>1</v>
      </c>
      <c r="K80" s="408">
        <v>1</v>
      </c>
      <c r="L80" s="408">
        <v>1</v>
      </c>
      <c r="M80" s="408">
        <v>1</v>
      </c>
      <c r="N80" s="408">
        <v>1</v>
      </c>
      <c r="O80" s="408">
        <v>1</v>
      </c>
      <c r="P80" s="408">
        <v>1</v>
      </c>
      <c r="Q80" s="402">
        <v>12</v>
      </c>
      <c r="R80" s="257" t="s">
        <v>934</v>
      </c>
      <c r="S80" s="257"/>
      <c r="T80" s="257"/>
      <c r="U80" s="256" t="s">
        <v>1547</v>
      </c>
      <c r="V80" s="449" t="s">
        <v>1302</v>
      </c>
      <c r="W80" s="405"/>
      <c r="X80" s="406"/>
      <c r="Y80" s="406"/>
      <c r="Z80" s="406"/>
      <c r="AA80" s="406"/>
      <c r="AB80" s="406"/>
      <c r="AC80" s="406"/>
      <c r="AD80" s="406"/>
      <c r="AE80" s="406"/>
      <c r="AF80" s="405"/>
      <c r="AG80" s="405"/>
      <c r="AH80" s="405"/>
      <c r="AI80" s="405"/>
      <c r="AJ80" s="405"/>
      <c r="AK80" s="405"/>
      <c r="AL80" s="405"/>
      <c r="AM80" s="405"/>
      <c r="AN80" s="405"/>
      <c r="AO80" s="405"/>
      <c r="AP80" s="405"/>
      <c r="AQ80" s="405"/>
      <c r="AR80" s="405"/>
      <c r="AS80" s="405"/>
      <c r="AT80" s="405"/>
      <c r="AU80" s="405"/>
      <c r="AV80" s="405"/>
      <c r="AW80" s="405"/>
      <c r="AX80" s="405"/>
      <c r="AY80" s="405"/>
      <c r="AZ80" s="405"/>
      <c r="BA80" s="405"/>
      <c r="BB80" s="405"/>
      <c r="BC80" s="405"/>
      <c r="BD80" s="405"/>
      <c r="BE80" s="405"/>
      <c r="BF80" s="405"/>
      <c r="BG80" s="405"/>
      <c r="BH80" s="405"/>
      <c r="BI80" s="405"/>
      <c r="BJ80" s="405"/>
      <c r="BK80" s="405"/>
      <c r="BL80" s="405"/>
      <c r="BM80" s="405"/>
      <c r="BN80" s="405"/>
    </row>
    <row r="81" spans="1:66" s="407" customFormat="1" ht="51" customHeight="1" x14ac:dyDescent="0.2">
      <c r="A81" s="257" t="s">
        <v>1537</v>
      </c>
      <c r="B81" s="400" t="s">
        <v>1542</v>
      </c>
      <c r="C81" s="256" t="s">
        <v>1548</v>
      </c>
      <c r="D81" s="256" t="s">
        <v>1549</v>
      </c>
      <c r="E81" s="408"/>
      <c r="F81" s="408"/>
      <c r="G81" s="408">
        <v>1</v>
      </c>
      <c r="H81" s="408"/>
      <c r="I81" s="408"/>
      <c r="J81" s="408">
        <v>1</v>
      </c>
      <c r="K81" s="408"/>
      <c r="L81" s="408"/>
      <c r="M81" s="408">
        <v>1</v>
      </c>
      <c r="N81" s="408"/>
      <c r="O81" s="408"/>
      <c r="P81" s="408">
        <v>1</v>
      </c>
      <c r="Q81" s="402">
        <v>4</v>
      </c>
      <c r="R81" s="257" t="s">
        <v>943</v>
      </c>
      <c r="S81" s="257"/>
      <c r="T81" s="257"/>
      <c r="U81" s="256"/>
      <c r="V81" s="449" t="s">
        <v>1302</v>
      </c>
      <c r="W81" s="405"/>
      <c r="X81" s="406"/>
      <c r="Y81" s="406"/>
      <c r="Z81" s="406"/>
      <c r="AA81" s="406"/>
      <c r="AB81" s="406"/>
      <c r="AC81" s="406"/>
      <c r="AD81" s="406"/>
      <c r="AE81" s="406"/>
      <c r="AF81" s="405"/>
      <c r="AG81" s="405"/>
      <c r="AH81" s="405"/>
      <c r="AI81" s="405"/>
      <c r="AJ81" s="405"/>
      <c r="AK81" s="405"/>
      <c r="AL81" s="405"/>
      <c r="AM81" s="405"/>
      <c r="AN81" s="405"/>
      <c r="AO81" s="405"/>
      <c r="AP81" s="405"/>
      <c r="AQ81" s="405"/>
      <c r="AR81" s="405"/>
      <c r="AS81" s="405"/>
      <c r="AT81" s="405"/>
      <c r="AU81" s="405"/>
      <c r="AV81" s="405"/>
      <c r="AW81" s="405"/>
      <c r="AX81" s="405"/>
      <c r="AY81" s="405"/>
      <c r="AZ81" s="405"/>
      <c r="BA81" s="405"/>
      <c r="BB81" s="405"/>
      <c r="BC81" s="405"/>
      <c r="BD81" s="405"/>
      <c r="BE81" s="405"/>
      <c r="BF81" s="405"/>
      <c r="BG81" s="405"/>
      <c r="BH81" s="405"/>
      <c r="BI81" s="405"/>
      <c r="BJ81" s="405"/>
      <c r="BK81" s="405"/>
      <c r="BL81" s="405"/>
      <c r="BM81" s="405"/>
      <c r="BN81" s="405"/>
    </row>
    <row r="82" spans="1:66" s="407" customFormat="1" ht="51.75" customHeight="1" x14ac:dyDescent="0.2">
      <c r="A82" s="257" t="s">
        <v>1537</v>
      </c>
      <c r="B82" s="400" t="s">
        <v>1542</v>
      </c>
      <c r="C82" s="256" t="s">
        <v>1550</v>
      </c>
      <c r="D82" s="256" t="s">
        <v>1551</v>
      </c>
      <c r="E82" s="408">
        <v>1</v>
      </c>
      <c r="F82" s="408">
        <v>1</v>
      </c>
      <c r="G82" s="408">
        <v>1</v>
      </c>
      <c r="H82" s="408">
        <v>1</v>
      </c>
      <c r="I82" s="408">
        <v>1</v>
      </c>
      <c r="J82" s="408">
        <v>1</v>
      </c>
      <c r="K82" s="408">
        <v>1</v>
      </c>
      <c r="L82" s="408">
        <v>1</v>
      </c>
      <c r="M82" s="408">
        <v>1</v>
      </c>
      <c r="N82" s="408">
        <v>1</v>
      </c>
      <c r="O82" s="408">
        <v>1</v>
      </c>
      <c r="P82" s="408">
        <v>1</v>
      </c>
      <c r="Q82" s="402">
        <v>12</v>
      </c>
      <c r="R82" s="257" t="s">
        <v>1199</v>
      </c>
      <c r="S82" s="257"/>
      <c r="T82" s="257"/>
      <c r="U82" s="256" t="s">
        <v>1552</v>
      </c>
      <c r="V82" s="449" t="s">
        <v>1302</v>
      </c>
      <c r="W82" s="405"/>
      <c r="X82" s="406"/>
      <c r="Y82" s="406"/>
      <c r="Z82" s="406"/>
      <c r="AA82" s="406"/>
      <c r="AB82" s="406"/>
      <c r="AC82" s="406"/>
      <c r="AD82" s="406"/>
      <c r="AE82" s="406"/>
      <c r="AF82" s="405"/>
      <c r="AG82" s="405"/>
      <c r="AH82" s="405"/>
      <c r="AI82" s="405"/>
      <c r="AJ82" s="405"/>
      <c r="AK82" s="405"/>
      <c r="AL82" s="405"/>
      <c r="AM82" s="405"/>
      <c r="AN82" s="405"/>
      <c r="AO82" s="405"/>
      <c r="AP82" s="405"/>
      <c r="AQ82" s="405"/>
      <c r="AR82" s="405"/>
      <c r="AS82" s="405"/>
      <c r="AT82" s="405"/>
      <c r="AU82" s="405"/>
      <c r="AV82" s="405"/>
      <c r="AW82" s="405"/>
      <c r="AX82" s="405"/>
      <c r="AY82" s="405"/>
      <c r="AZ82" s="405"/>
      <c r="BA82" s="405"/>
      <c r="BB82" s="405"/>
      <c r="BC82" s="405"/>
      <c r="BD82" s="405"/>
      <c r="BE82" s="405"/>
      <c r="BF82" s="405"/>
      <c r="BG82" s="405"/>
      <c r="BH82" s="405"/>
      <c r="BI82" s="405"/>
      <c r="BJ82" s="405"/>
      <c r="BK82" s="405"/>
      <c r="BL82" s="405"/>
      <c r="BM82" s="405"/>
      <c r="BN82" s="405"/>
    </row>
    <row r="83" spans="1:66" s="407" customFormat="1" ht="56.25" customHeight="1" x14ac:dyDescent="0.2">
      <c r="A83" s="257" t="s">
        <v>1553</v>
      </c>
      <c r="B83" s="400" t="s">
        <v>1554</v>
      </c>
      <c r="C83" s="256" t="s">
        <v>293</v>
      </c>
      <c r="D83" s="256" t="s">
        <v>1555</v>
      </c>
      <c r="E83" s="408"/>
      <c r="F83" s="408">
        <v>1</v>
      </c>
      <c r="G83" s="408"/>
      <c r="H83" s="408"/>
      <c r="I83" s="408">
        <v>1</v>
      </c>
      <c r="J83" s="408"/>
      <c r="K83" s="408"/>
      <c r="L83" s="408">
        <v>1</v>
      </c>
      <c r="M83" s="408"/>
      <c r="N83" s="408"/>
      <c r="O83" s="408">
        <v>1</v>
      </c>
      <c r="P83" s="408"/>
      <c r="Q83" s="402">
        <v>4</v>
      </c>
      <c r="R83" s="257" t="s">
        <v>943</v>
      </c>
      <c r="S83" s="257"/>
      <c r="T83" s="257"/>
      <c r="U83" s="256" t="s">
        <v>1556</v>
      </c>
      <c r="V83" s="449" t="s">
        <v>1302</v>
      </c>
      <c r="W83" s="405"/>
      <c r="X83" s="406"/>
      <c r="Y83" s="406"/>
      <c r="Z83" s="406"/>
      <c r="AA83" s="406"/>
      <c r="AB83" s="406"/>
      <c r="AC83" s="406"/>
      <c r="AD83" s="406"/>
      <c r="AE83" s="406"/>
      <c r="AF83" s="405"/>
      <c r="AG83" s="405"/>
      <c r="AH83" s="405"/>
      <c r="AI83" s="405"/>
      <c r="AJ83" s="405"/>
      <c r="AK83" s="405"/>
      <c r="AL83" s="405"/>
      <c r="AM83" s="405"/>
      <c r="AN83" s="405"/>
      <c r="AO83" s="405"/>
      <c r="AP83" s="405"/>
      <c r="AQ83" s="405"/>
      <c r="AR83" s="405"/>
      <c r="AS83" s="405"/>
      <c r="AT83" s="405"/>
      <c r="AU83" s="405"/>
      <c r="AV83" s="405"/>
      <c r="AW83" s="405"/>
      <c r="AX83" s="405"/>
      <c r="AY83" s="405"/>
      <c r="AZ83" s="405"/>
      <c r="BA83" s="405"/>
      <c r="BB83" s="405"/>
      <c r="BC83" s="405"/>
      <c r="BD83" s="405"/>
      <c r="BE83" s="405"/>
      <c r="BF83" s="405"/>
      <c r="BG83" s="405"/>
      <c r="BH83" s="405"/>
      <c r="BI83" s="405"/>
      <c r="BJ83" s="405"/>
      <c r="BK83" s="405"/>
      <c r="BL83" s="405"/>
      <c r="BM83" s="405"/>
      <c r="BN83" s="405"/>
    </row>
    <row r="84" spans="1:66" s="407" customFormat="1" ht="87.75" customHeight="1" x14ac:dyDescent="0.2">
      <c r="A84" s="257" t="s">
        <v>1553</v>
      </c>
      <c r="B84" s="400" t="s">
        <v>1554</v>
      </c>
      <c r="C84" s="256" t="s">
        <v>1557</v>
      </c>
      <c r="D84" s="256" t="s">
        <v>1558</v>
      </c>
      <c r="E84" s="408"/>
      <c r="F84" s="408">
        <v>1</v>
      </c>
      <c r="G84" s="408"/>
      <c r="H84" s="408"/>
      <c r="I84" s="408">
        <v>1</v>
      </c>
      <c r="J84" s="408"/>
      <c r="K84" s="408"/>
      <c r="L84" s="408">
        <v>1</v>
      </c>
      <c r="M84" s="408"/>
      <c r="N84" s="408"/>
      <c r="O84" s="408">
        <v>1</v>
      </c>
      <c r="P84" s="408"/>
      <c r="Q84" s="402">
        <v>4</v>
      </c>
      <c r="R84" s="257" t="s">
        <v>935</v>
      </c>
      <c r="S84" s="257" t="s">
        <v>943</v>
      </c>
      <c r="T84" s="257"/>
      <c r="U84" s="256" t="s">
        <v>1559</v>
      </c>
      <c r="V84" s="449" t="s">
        <v>1302</v>
      </c>
      <c r="W84" s="405"/>
      <c r="X84" s="406"/>
      <c r="Y84" s="406"/>
      <c r="Z84" s="406"/>
      <c r="AA84" s="406"/>
      <c r="AB84" s="406"/>
      <c r="AC84" s="406"/>
      <c r="AD84" s="406"/>
      <c r="AE84" s="406"/>
      <c r="AF84" s="405"/>
      <c r="AG84" s="405"/>
      <c r="AH84" s="405"/>
      <c r="AI84" s="405"/>
      <c r="AJ84" s="405"/>
      <c r="AK84" s="405"/>
      <c r="AL84" s="405"/>
      <c r="AM84" s="405"/>
      <c r="AN84" s="405"/>
      <c r="AO84" s="405"/>
      <c r="AP84" s="405"/>
      <c r="AQ84" s="405"/>
      <c r="AR84" s="405"/>
      <c r="AS84" s="405"/>
      <c r="AT84" s="405"/>
      <c r="AU84" s="405"/>
      <c r="AV84" s="405"/>
      <c r="AW84" s="405"/>
      <c r="AX84" s="405"/>
      <c r="AY84" s="405"/>
      <c r="AZ84" s="405"/>
      <c r="BA84" s="405"/>
      <c r="BB84" s="405"/>
      <c r="BC84" s="405"/>
      <c r="BD84" s="405"/>
      <c r="BE84" s="405"/>
      <c r="BF84" s="405"/>
      <c r="BG84" s="405"/>
      <c r="BH84" s="405"/>
      <c r="BI84" s="405"/>
      <c r="BJ84" s="405"/>
      <c r="BK84" s="405"/>
      <c r="BL84" s="405"/>
      <c r="BM84" s="405"/>
      <c r="BN84" s="405"/>
    </row>
    <row r="85" spans="1:66" s="407" customFormat="1" ht="76.5" x14ac:dyDescent="0.2">
      <c r="A85" s="257" t="s">
        <v>1074</v>
      </c>
      <c r="B85" s="400" t="s">
        <v>1299</v>
      </c>
      <c r="C85" s="256" t="s">
        <v>1316</v>
      </c>
      <c r="D85" s="257" t="s">
        <v>1319</v>
      </c>
      <c r="E85" s="401"/>
      <c r="F85" s="401"/>
      <c r="G85" s="401"/>
      <c r="H85" s="401">
        <v>1</v>
      </c>
      <c r="I85" s="401"/>
      <c r="J85" s="401"/>
      <c r="K85" s="401"/>
      <c r="L85" s="401"/>
      <c r="M85" s="401"/>
      <c r="N85" s="401">
        <v>1</v>
      </c>
      <c r="O85" s="401"/>
      <c r="P85" s="401"/>
      <c r="Q85" s="402">
        <f t="shared" si="1"/>
        <v>2</v>
      </c>
      <c r="R85" s="257" t="s">
        <v>943</v>
      </c>
      <c r="S85" s="257"/>
      <c r="T85" s="257"/>
      <c r="U85" s="257"/>
      <c r="V85" s="409" t="s">
        <v>1302</v>
      </c>
      <c r="W85" s="405"/>
      <c r="X85" s="406"/>
      <c r="Y85" s="406"/>
      <c r="Z85" s="406"/>
      <c r="AA85" s="406"/>
      <c r="AB85" s="406"/>
      <c r="AC85" s="406"/>
      <c r="AD85" s="406"/>
      <c r="AE85" s="406"/>
      <c r="AF85" s="405"/>
      <c r="AG85" s="405"/>
      <c r="AH85" s="405"/>
      <c r="AI85" s="405"/>
      <c r="AJ85" s="405"/>
      <c r="AK85" s="405"/>
      <c r="AL85" s="405"/>
      <c r="AM85" s="405"/>
      <c r="AN85" s="405"/>
      <c r="AO85" s="405"/>
      <c r="AP85" s="405"/>
      <c r="AQ85" s="405"/>
      <c r="AR85" s="405"/>
      <c r="AS85" s="405"/>
      <c r="AT85" s="405"/>
      <c r="AU85" s="405"/>
      <c r="AV85" s="405"/>
      <c r="AW85" s="405"/>
      <c r="AX85" s="405"/>
      <c r="AY85" s="405"/>
      <c r="AZ85" s="405"/>
      <c r="BA85" s="405"/>
      <c r="BB85" s="405"/>
      <c r="BC85" s="405"/>
      <c r="BD85" s="405"/>
      <c r="BE85" s="405"/>
      <c r="BF85" s="405"/>
      <c r="BG85" s="405"/>
      <c r="BH85" s="405"/>
      <c r="BI85" s="405"/>
      <c r="BJ85" s="405"/>
      <c r="BK85" s="405"/>
      <c r="BL85" s="405"/>
      <c r="BM85" s="405"/>
      <c r="BN85" s="405"/>
    </row>
    <row r="86" spans="1:66" s="407" customFormat="1" ht="155.25" customHeight="1" x14ac:dyDescent="0.2">
      <c r="A86" s="257" t="s">
        <v>1076</v>
      </c>
      <c r="B86" s="256" t="s">
        <v>1092</v>
      </c>
      <c r="C86" s="256" t="s">
        <v>1093</v>
      </c>
      <c r="D86" s="256" t="s">
        <v>1094</v>
      </c>
      <c r="E86" s="408">
        <v>1</v>
      </c>
      <c r="F86" s="408"/>
      <c r="G86" s="408"/>
      <c r="H86" s="408"/>
      <c r="I86" s="408"/>
      <c r="J86" s="408"/>
      <c r="K86" s="408"/>
      <c r="L86" s="408"/>
      <c r="M86" s="408"/>
      <c r="N86" s="408"/>
      <c r="O86" s="408"/>
      <c r="P86" s="408"/>
      <c r="Q86" s="402">
        <f t="shared" si="1"/>
        <v>1</v>
      </c>
      <c r="R86" s="257"/>
      <c r="S86" s="257"/>
      <c r="T86" s="256" t="s">
        <v>1096</v>
      </c>
      <c r="U86" s="256"/>
      <c r="V86" s="409" t="s">
        <v>1098</v>
      </c>
      <c r="W86" s="405"/>
      <c r="X86" s="406"/>
      <c r="Y86" s="406"/>
      <c r="Z86" s="406"/>
      <c r="AA86" s="406"/>
      <c r="AB86" s="406"/>
      <c r="AC86" s="406"/>
      <c r="AD86" s="406"/>
      <c r="AE86" s="406"/>
      <c r="AF86" s="405"/>
      <c r="AG86" s="405"/>
      <c r="AH86" s="405"/>
      <c r="AI86" s="405"/>
      <c r="AJ86" s="405"/>
      <c r="AK86" s="405"/>
      <c r="AL86" s="405"/>
      <c r="AM86" s="405"/>
      <c r="AN86" s="405"/>
      <c r="AO86" s="405"/>
      <c r="AP86" s="405"/>
      <c r="AQ86" s="405"/>
      <c r="AR86" s="405"/>
      <c r="AS86" s="405"/>
      <c r="AT86" s="405"/>
      <c r="AU86" s="405"/>
      <c r="AV86" s="405"/>
      <c r="AW86" s="405"/>
      <c r="AX86" s="405"/>
      <c r="AY86" s="405"/>
      <c r="AZ86" s="405"/>
      <c r="BA86" s="405"/>
      <c r="BB86" s="405"/>
      <c r="BC86" s="405"/>
      <c r="BD86" s="405"/>
      <c r="BE86" s="405"/>
      <c r="BF86" s="405"/>
      <c r="BG86" s="405"/>
      <c r="BH86" s="405"/>
      <c r="BI86" s="405"/>
      <c r="BJ86" s="405"/>
      <c r="BK86" s="405"/>
      <c r="BL86" s="405"/>
      <c r="BM86" s="405"/>
      <c r="BN86" s="405"/>
    </row>
    <row r="87" spans="1:66" s="407" customFormat="1" ht="155.25" customHeight="1" x14ac:dyDescent="0.2">
      <c r="A87" s="455" t="s">
        <v>1527</v>
      </c>
      <c r="B87" s="452" t="s">
        <v>1560</v>
      </c>
      <c r="C87" s="452" t="s">
        <v>1561</v>
      </c>
      <c r="D87" s="452" t="s">
        <v>1562</v>
      </c>
      <c r="E87" s="453"/>
      <c r="F87" s="453"/>
      <c r="G87" s="453"/>
      <c r="H87" s="453"/>
      <c r="I87" s="453"/>
      <c r="J87" s="453">
        <v>1</v>
      </c>
      <c r="K87" s="453"/>
      <c r="L87" s="453"/>
      <c r="M87" s="453"/>
      <c r="N87" s="453"/>
      <c r="O87" s="453"/>
      <c r="P87" s="453">
        <v>1</v>
      </c>
      <c r="Q87" s="454">
        <v>2</v>
      </c>
      <c r="R87" s="455" t="s">
        <v>950</v>
      </c>
      <c r="S87" s="455"/>
      <c r="T87" s="452"/>
      <c r="U87" s="452"/>
      <c r="V87" s="428" t="s">
        <v>1813</v>
      </c>
      <c r="W87" s="405" t="s">
        <v>1812</v>
      </c>
      <c r="X87" s="406"/>
      <c r="Y87" s="406"/>
      <c r="Z87" s="406"/>
      <c r="AA87" s="406"/>
      <c r="AB87" s="406"/>
      <c r="AC87" s="406"/>
      <c r="AD87" s="406"/>
      <c r="AE87" s="406"/>
      <c r="AF87" s="405"/>
      <c r="AG87" s="405"/>
      <c r="AH87" s="405"/>
      <c r="AI87" s="405"/>
      <c r="AJ87" s="405"/>
      <c r="AK87" s="405"/>
      <c r="AL87" s="405"/>
      <c r="AM87" s="405"/>
      <c r="AN87" s="405"/>
      <c r="AO87" s="405"/>
      <c r="AP87" s="405"/>
      <c r="AQ87" s="405"/>
      <c r="AR87" s="405"/>
      <c r="AS87" s="405"/>
      <c r="AT87" s="405"/>
      <c r="AU87" s="405"/>
      <c r="AV87" s="405"/>
      <c r="AW87" s="405"/>
      <c r="AX87" s="405"/>
      <c r="AY87" s="405"/>
      <c r="AZ87" s="405"/>
      <c r="BA87" s="405"/>
      <c r="BB87" s="405"/>
      <c r="BC87" s="405"/>
      <c r="BD87" s="405"/>
      <c r="BE87" s="405"/>
      <c r="BF87" s="405"/>
      <c r="BG87" s="405"/>
      <c r="BH87" s="405"/>
      <c r="BI87" s="405"/>
      <c r="BJ87" s="405"/>
      <c r="BK87" s="405"/>
      <c r="BL87" s="405"/>
      <c r="BM87" s="405"/>
      <c r="BN87" s="405"/>
    </row>
    <row r="88" spans="1:66" s="407" customFormat="1" ht="155.25" customHeight="1" x14ac:dyDescent="0.2">
      <c r="A88" s="257" t="s">
        <v>1563</v>
      </c>
      <c r="B88" s="452" t="s">
        <v>1564</v>
      </c>
      <c r="C88" s="452" t="s">
        <v>1565</v>
      </c>
      <c r="D88" s="452" t="s">
        <v>1566</v>
      </c>
      <c r="E88" s="453"/>
      <c r="F88" s="453"/>
      <c r="G88" s="453">
        <v>1</v>
      </c>
      <c r="H88" s="453"/>
      <c r="I88" s="453"/>
      <c r="J88" s="453">
        <v>1</v>
      </c>
      <c r="K88" s="453"/>
      <c r="L88" s="453"/>
      <c r="M88" s="453">
        <v>1</v>
      </c>
      <c r="N88" s="453"/>
      <c r="O88" s="453"/>
      <c r="P88" s="453">
        <v>1</v>
      </c>
      <c r="Q88" s="454">
        <v>4</v>
      </c>
      <c r="R88" s="455" t="s">
        <v>950</v>
      </c>
      <c r="S88" s="455"/>
      <c r="T88" s="452"/>
      <c r="U88" s="452"/>
      <c r="V88" s="428" t="s">
        <v>1569</v>
      </c>
      <c r="W88" s="405" t="s">
        <v>1812</v>
      </c>
      <c r="X88" s="406"/>
      <c r="Y88" s="406"/>
      <c r="Z88" s="406"/>
      <c r="AA88" s="406"/>
      <c r="AB88" s="406"/>
      <c r="AC88" s="406"/>
      <c r="AD88" s="406"/>
      <c r="AE88" s="406"/>
      <c r="AF88" s="405"/>
      <c r="AG88" s="405"/>
      <c r="AH88" s="405"/>
      <c r="AI88" s="405"/>
      <c r="AJ88" s="405"/>
      <c r="AK88" s="405"/>
      <c r="AL88" s="405"/>
      <c r="AM88" s="405"/>
      <c r="AN88" s="405"/>
      <c r="AO88" s="405"/>
      <c r="AP88" s="405"/>
      <c r="AQ88" s="405"/>
      <c r="AR88" s="405"/>
      <c r="AS88" s="405"/>
      <c r="AT88" s="405"/>
      <c r="AU88" s="405"/>
      <c r="AV88" s="405"/>
      <c r="AW88" s="405"/>
      <c r="AX88" s="405"/>
      <c r="AY88" s="405"/>
      <c r="AZ88" s="405"/>
      <c r="BA88" s="405"/>
      <c r="BB88" s="405"/>
      <c r="BC88" s="405"/>
      <c r="BD88" s="405"/>
      <c r="BE88" s="405"/>
      <c r="BF88" s="405"/>
      <c r="BG88" s="405"/>
      <c r="BH88" s="405"/>
      <c r="BI88" s="405"/>
      <c r="BJ88" s="405"/>
      <c r="BK88" s="405"/>
      <c r="BL88" s="405"/>
      <c r="BM88" s="405"/>
      <c r="BN88" s="405"/>
    </row>
    <row r="89" spans="1:66" s="407" customFormat="1" ht="155.25" customHeight="1" x14ac:dyDescent="0.2">
      <c r="A89" s="257" t="s">
        <v>1563</v>
      </c>
      <c r="B89" s="452" t="s">
        <v>1564</v>
      </c>
      <c r="C89" s="452" t="s">
        <v>1567</v>
      </c>
      <c r="D89" s="452" t="s">
        <v>1568</v>
      </c>
      <c r="E89" s="453"/>
      <c r="F89" s="453"/>
      <c r="G89" s="453"/>
      <c r="H89" s="453"/>
      <c r="I89" s="453"/>
      <c r="J89" s="453"/>
      <c r="K89" s="453"/>
      <c r="L89" s="453"/>
      <c r="M89" s="453"/>
      <c r="N89" s="453"/>
      <c r="O89" s="453">
        <v>1</v>
      </c>
      <c r="P89" s="453"/>
      <c r="Q89" s="454">
        <v>1</v>
      </c>
      <c r="R89" s="455" t="s">
        <v>934</v>
      </c>
      <c r="S89" s="455"/>
      <c r="T89" s="452"/>
      <c r="U89" s="452"/>
      <c r="V89" s="428" t="s">
        <v>1569</v>
      </c>
      <c r="W89" s="405" t="s">
        <v>1812</v>
      </c>
      <c r="X89" s="406"/>
      <c r="Y89" s="406"/>
      <c r="Z89" s="406"/>
      <c r="AA89" s="406"/>
      <c r="AB89" s="406"/>
      <c r="AC89" s="406"/>
      <c r="AD89" s="406"/>
      <c r="AE89" s="406"/>
      <c r="AF89" s="405"/>
      <c r="AG89" s="405"/>
      <c r="AH89" s="405"/>
      <c r="AI89" s="405"/>
      <c r="AJ89" s="405"/>
      <c r="AK89" s="405"/>
      <c r="AL89" s="405"/>
      <c r="AM89" s="405"/>
      <c r="AN89" s="405"/>
      <c r="AO89" s="405"/>
      <c r="AP89" s="405"/>
      <c r="AQ89" s="405"/>
      <c r="AR89" s="405"/>
      <c r="AS89" s="405"/>
      <c r="AT89" s="405"/>
      <c r="AU89" s="405"/>
      <c r="AV89" s="405"/>
      <c r="AW89" s="405"/>
      <c r="AX89" s="405"/>
      <c r="AY89" s="405"/>
      <c r="AZ89" s="405"/>
      <c r="BA89" s="405"/>
      <c r="BB89" s="405"/>
      <c r="BC89" s="405"/>
      <c r="BD89" s="405"/>
      <c r="BE89" s="405"/>
      <c r="BF89" s="405"/>
      <c r="BG89" s="405"/>
      <c r="BH89" s="405"/>
      <c r="BI89" s="405"/>
      <c r="BJ89" s="405"/>
      <c r="BK89" s="405"/>
      <c r="BL89" s="405"/>
      <c r="BM89" s="405"/>
      <c r="BN89" s="405"/>
    </row>
    <row r="90" spans="1:66" s="407" customFormat="1" ht="111" customHeight="1" x14ac:dyDescent="0.2">
      <c r="A90" s="257" t="s">
        <v>1076</v>
      </c>
      <c r="B90" s="452" t="s">
        <v>1092</v>
      </c>
      <c r="C90" s="452">
        <v>0</v>
      </c>
      <c r="D90" s="455" t="s">
        <v>1095</v>
      </c>
      <c r="E90" s="456"/>
      <c r="F90" s="456"/>
      <c r="G90" s="456"/>
      <c r="H90" s="456"/>
      <c r="I90" s="456"/>
      <c r="J90" s="456"/>
      <c r="K90" s="456">
        <v>1</v>
      </c>
      <c r="L90" s="456"/>
      <c r="M90" s="456"/>
      <c r="N90" s="456"/>
      <c r="O90" s="456"/>
      <c r="P90" s="456">
        <v>1</v>
      </c>
      <c r="Q90" s="454">
        <f t="shared" si="1"/>
        <v>2</v>
      </c>
      <c r="R90" s="455"/>
      <c r="S90" s="455"/>
      <c r="T90" s="455" t="s">
        <v>1097</v>
      </c>
      <c r="U90" s="455"/>
      <c r="V90" s="428" t="s">
        <v>1814</v>
      </c>
      <c r="W90" s="405" t="s">
        <v>1812</v>
      </c>
      <c r="X90" s="406"/>
      <c r="Y90" s="406"/>
      <c r="Z90" s="406"/>
      <c r="AA90" s="406"/>
      <c r="AB90" s="406"/>
      <c r="AC90" s="406"/>
      <c r="AD90" s="406"/>
      <c r="AE90" s="406"/>
      <c r="AF90" s="405"/>
      <c r="AG90" s="405"/>
      <c r="AH90" s="405"/>
      <c r="AI90" s="405"/>
      <c r="AJ90" s="405"/>
      <c r="AK90" s="405"/>
      <c r="AL90" s="405"/>
      <c r="AM90" s="405"/>
      <c r="AN90" s="405"/>
      <c r="AO90" s="405"/>
      <c r="AP90" s="405"/>
      <c r="AQ90" s="405"/>
      <c r="AR90" s="405"/>
      <c r="AS90" s="405"/>
      <c r="AT90" s="405"/>
      <c r="AU90" s="405"/>
      <c r="AV90" s="405"/>
      <c r="AW90" s="405"/>
      <c r="AX90" s="405"/>
      <c r="AY90" s="405"/>
      <c r="AZ90" s="405"/>
      <c r="BA90" s="405"/>
      <c r="BB90" s="405"/>
      <c r="BC90" s="405"/>
      <c r="BD90" s="405"/>
      <c r="BE90" s="405"/>
      <c r="BF90" s="405"/>
      <c r="BG90" s="405"/>
      <c r="BH90" s="405"/>
      <c r="BI90" s="405"/>
      <c r="BJ90" s="405"/>
      <c r="BK90" s="405"/>
      <c r="BL90" s="405"/>
      <c r="BM90" s="405"/>
      <c r="BN90" s="405"/>
    </row>
    <row r="91" spans="1:66" s="407" customFormat="1" ht="89.25" x14ac:dyDescent="0.2">
      <c r="A91" s="257" t="s">
        <v>1076</v>
      </c>
      <c r="B91" s="256" t="s">
        <v>1099</v>
      </c>
      <c r="C91" s="256" t="s">
        <v>1100</v>
      </c>
      <c r="D91" s="256" t="s">
        <v>1101</v>
      </c>
      <c r="E91" s="408"/>
      <c r="F91" s="408"/>
      <c r="G91" s="408">
        <v>1</v>
      </c>
      <c r="H91" s="408"/>
      <c r="I91" s="408"/>
      <c r="J91" s="408">
        <v>1</v>
      </c>
      <c r="K91" s="408"/>
      <c r="L91" s="408"/>
      <c r="M91" s="408">
        <v>1</v>
      </c>
      <c r="N91" s="408"/>
      <c r="O91" s="408"/>
      <c r="P91" s="408">
        <v>1</v>
      </c>
      <c r="Q91" s="402">
        <f t="shared" si="1"/>
        <v>4</v>
      </c>
      <c r="R91" s="257" t="s">
        <v>943</v>
      </c>
      <c r="S91" s="257"/>
      <c r="T91" s="257"/>
      <c r="U91" s="256"/>
      <c r="V91" s="409" t="s">
        <v>1106</v>
      </c>
      <c r="W91" s="405"/>
      <c r="X91" s="406"/>
      <c r="Y91" s="406"/>
      <c r="Z91" s="406"/>
      <c r="AA91" s="406"/>
      <c r="AB91" s="406"/>
      <c r="AC91" s="406"/>
      <c r="AD91" s="406"/>
      <c r="AE91" s="406"/>
      <c r="AF91" s="405"/>
      <c r="AG91" s="405"/>
      <c r="AH91" s="405"/>
      <c r="AI91" s="405"/>
      <c r="AJ91" s="405"/>
      <c r="AK91" s="405"/>
      <c r="AL91" s="405"/>
      <c r="AM91" s="405"/>
      <c r="AN91" s="405"/>
      <c r="AO91" s="405"/>
      <c r="AP91" s="405"/>
      <c r="AQ91" s="405"/>
      <c r="AR91" s="405"/>
      <c r="AS91" s="405"/>
      <c r="AT91" s="405"/>
      <c r="AU91" s="405"/>
      <c r="AV91" s="405"/>
      <c r="AW91" s="405"/>
      <c r="AX91" s="405"/>
      <c r="AY91" s="405"/>
      <c r="AZ91" s="405"/>
      <c r="BA91" s="405"/>
      <c r="BB91" s="405"/>
      <c r="BC91" s="405"/>
      <c r="BD91" s="405"/>
      <c r="BE91" s="405"/>
      <c r="BF91" s="405"/>
      <c r="BG91" s="405"/>
      <c r="BH91" s="405"/>
      <c r="BI91" s="405"/>
      <c r="BJ91" s="405"/>
      <c r="BK91" s="405"/>
      <c r="BL91" s="405"/>
      <c r="BM91" s="405"/>
      <c r="BN91" s="405"/>
    </row>
    <row r="92" spans="1:66" s="407" customFormat="1" ht="89.25" x14ac:dyDescent="0.2">
      <c r="A92" s="257" t="s">
        <v>1076</v>
      </c>
      <c r="B92" s="257" t="s">
        <v>1099</v>
      </c>
      <c r="C92" s="257" t="s">
        <v>1102</v>
      </c>
      <c r="D92" s="257" t="s">
        <v>1103</v>
      </c>
      <c r="E92" s="401"/>
      <c r="F92" s="401"/>
      <c r="G92" s="401">
        <v>1</v>
      </c>
      <c r="H92" s="401"/>
      <c r="I92" s="401"/>
      <c r="J92" s="401">
        <v>1</v>
      </c>
      <c r="K92" s="401"/>
      <c r="L92" s="401"/>
      <c r="M92" s="401">
        <v>1</v>
      </c>
      <c r="N92" s="401"/>
      <c r="O92" s="401"/>
      <c r="P92" s="401">
        <v>1</v>
      </c>
      <c r="Q92" s="402">
        <f t="shared" si="1"/>
        <v>4</v>
      </c>
      <c r="R92" s="257" t="s">
        <v>943</v>
      </c>
      <c r="S92" s="257"/>
      <c r="T92" s="257"/>
      <c r="U92" s="257"/>
      <c r="V92" s="409" t="s">
        <v>1106</v>
      </c>
      <c r="W92" s="405"/>
      <c r="X92" s="406"/>
      <c r="Y92" s="406"/>
      <c r="Z92" s="406"/>
      <c r="AA92" s="406"/>
      <c r="AB92" s="406"/>
      <c r="AC92" s="406"/>
      <c r="AD92" s="406"/>
      <c r="AE92" s="406"/>
      <c r="AF92" s="405"/>
      <c r="AG92" s="405"/>
      <c r="AH92" s="405"/>
      <c r="AI92" s="405"/>
      <c r="AJ92" s="405"/>
      <c r="AK92" s="405"/>
      <c r="AL92" s="405"/>
      <c r="AM92" s="405"/>
      <c r="AN92" s="405"/>
      <c r="AO92" s="405"/>
      <c r="AP92" s="405"/>
      <c r="AQ92" s="405"/>
      <c r="AR92" s="405"/>
      <c r="AS92" s="405"/>
      <c r="AT92" s="405"/>
      <c r="AU92" s="405"/>
      <c r="AV92" s="405"/>
      <c r="AW92" s="405"/>
      <c r="AX92" s="405"/>
      <c r="AY92" s="405"/>
      <c r="AZ92" s="405"/>
      <c r="BA92" s="405"/>
      <c r="BB92" s="405"/>
      <c r="BC92" s="405"/>
      <c r="BD92" s="405"/>
      <c r="BE92" s="405"/>
      <c r="BF92" s="405"/>
      <c r="BG92" s="405"/>
      <c r="BH92" s="405"/>
      <c r="BI92" s="405"/>
      <c r="BJ92" s="405"/>
      <c r="BK92" s="405"/>
      <c r="BL92" s="405"/>
      <c r="BM92" s="405"/>
      <c r="BN92" s="405"/>
    </row>
    <row r="93" spans="1:66" s="407" customFormat="1" ht="89.25" x14ac:dyDescent="0.2">
      <c r="A93" s="257" t="s">
        <v>1076</v>
      </c>
      <c r="B93" s="256" t="s">
        <v>1099</v>
      </c>
      <c r="C93" s="256" t="s">
        <v>1104</v>
      </c>
      <c r="D93" s="256" t="s">
        <v>1105</v>
      </c>
      <c r="E93" s="408"/>
      <c r="F93" s="408"/>
      <c r="G93" s="408">
        <v>1</v>
      </c>
      <c r="H93" s="408"/>
      <c r="I93" s="408"/>
      <c r="J93" s="408">
        <v>1</v>
      </c>
      <c r="K93" s="408"/>
      <c r="L93" s="408"/>
      <c r="M93" s="408">
        <v>1</v>
      </c>
      <c r="N93" s="408"/>
      <c r="O93" s="408"/>
      <c r="P93" s="408">
        <v>1</v>
      </c>
      <c r="Q93" s="402">
        <f t="shared" si="1"/>
        <v>4</v>
      </c>
      <c r="R93" s="257" t="s">
        <v>946</v>
      </c>
      <c r="S93" s="257"/>
      <c r="T93" s="257"/>
      <c r="U93" s="256"/>
      <c r="V93" s="409" t="s">
        <v>1106</v>
      </c>
      <c r="W93" s="405"/>
      <c r="X93" s="406"/>
      <c r="Y93" s="406"/>
      <c r="Z93" s="406"/>
      <c r="AA93" s="406"/>
      <c r="AB93" s="406"/>
      <c r="AC93" s="406"/>
      <c r="AD93" s="406"/>
      <c r="AE93" s="406"/>
      <c r="AF93" s="405"/>
      <c r="AG93" s="405"/>
      <c r="AH93" s="405"/>
      <c r="AI93" s="405"/>
      <c r="AJ93" s="405"/>
      <c r="AK93" s="405"/>
      <c r="AL93" s="405"/>
      <c r="AM93" s="405"/>
      <c r="AN93" s="405"/>
      <c r="AO93" s="405"/>
      <c r="AP93" s="405"/>
      <c r="AQ93" s="405"/>
      <c r="AR93" s="405"/>
      <c r="AS93" s="405"/>
      <c r="AT93" s="405"/>
      <c r="AU93" s="405"/>
      <c r="AV93" s="405"/>
      <c r="AW93" s="405"/>
      <c r="AX93" s="405"/>
      <c r="AY93" s="405"/>
      <c r="AZ93" s="405"/>
      <c r="BA93" s="405"/>
      <c r="BB93" s="405"/>
      <c r="BC93" s="405"/>
      <c r="BD93" s="405"/>
      <c r="BE93" s="405"/>
      <c r="BF93" s="405"/>
      <c r="BG93" s="405"/>
      <c r="BH93" s="405"/>
      <c r="BI93" s="405"/>
      <c r="BJ93" s="405"/>
      <c r="BK93" s="405"/>
      <c r="BL93" s="405"/>
      <c r="BM93" s="405"/>
      <c r="BN93" s="405"/>
    </row>
    <row r="94" spans="1:66" s="407" customFormat="1" ht="89.25" x14ac:dyDescent="0.2">
      <c r="A94" s="257" t="s">
        <v>1076</v>
      </c>
      <c r="B94" s="257" t="s">
        <v>1258</v>
      </c>
      <c r="C94" s="257" t="s">
        <v>1259</v>
      </c>
      <c r="D94" s="257" t="s">
        <v>1263</v>
      </c>
      <c r="E94" s="401"/>
      <c r="F94" s="401"/>
      <c r="G94" s="401"/>
      <c r="H94" s="401"/>
      <c r="I94" s="401"/>
      <c r="J94" s="401"/>
      <c r="K94" s="401"/>
      <c r="L94" s="401"/>
      <c r="M94" s="401"/>
      <c r="N94" s="401"/>
      <c r="O94" s="401">
        <v>1</v>
      </c>
      <c r="P94" s="401"/>
      <c r="Q94" s="402">
        <f t="shared" si="1"/>
        <v>1</v>
      </c>
      <c r="R94" s="257" t="s">
        <v>948</v>
      </c>
      <c r="S94" s="257"/>
      <c r="T94" s="257"/>
      <c r="U94" s="257"/>
      <c r="V94" s="404" t="s">
        <v>1098</v>
      </c>
      <c r="W94" s="405"/>
      <c r="X94" s="406"/>
      <c r="Y94" s="406"/>
      <c r="Z94" s="406"/>
      <c r="AA94" s="406"/>
      <c r="AB94" s="406"/>
      <c r="AC94" s="406"/>
      <c r="AD94" s="406"/>
      <c r="AE94" s="406"/>
      <c r="AF94" s="405"/>
      <c r="AG94" s="405"/>
      <c r="AH94" s="405"/>
      <c r="AI94" s="405"/>
      <c r="AJ94" s="405"/>
      <c r="AK94" s="405"/>
      <c r="AL94" s="405"/>
      <c r="AM94" s="405"/>
      <c r="AN94" s="405"/>
      <c r="AO94" s="405"/>
      <c r="AP94" s="405"/>
      <c r="AQ94" s="405"/>
      <c r="AR94" s="405"/>
      <c r="AS94" s="405"/>
      <c r="AT94" s="405"/>
      <c r="AU94" s="405"/>
      <c r="AV94" s="405"/>
      <c r="AW94" s="405"/>
      <c r="AX94" s="405"/>
      <c r="AY94" s="405"/>
      <c r="AZ94" s="405"/>
      <c r="BA94" s="405"/>
      <c r="BB94" s="405"/>
      <c r="BC94" s="405"/>
      <c r="BD94" s="405"/>
      <c r="BE94" s="405"/>
      <c r="BF94" s="405"/>
      <c r="BG94" s="405"/>
      <c r="BH94" s="405"/>
      <c r="BI94" s="405"/>
      <c r="BJ94" s="405"/>
      <c r="BK94" s="405"/>
      <c r="BL94" s="405"/>
      <c r="BM94" s="405"/>
      <c r="BN94" s="405"/>
    </row>
    <row r="95" spans="1:66" s="407" customFormat="1" ht="89.25" x14ac:dyDescent="0.2">
      <c r="A95" s="257" t="s">
        <v>1076</v>
      </c>
      <c r="B95" s="256" t="s">
        <v>1258</v>
      </c>
      <c r="C95" s="256" t="s">
        <v>1260</v>
      </c>
      <c r="D95" s="256" t="s">
        <v>1265</v>
      </c>
      <c r="E95" s="408"/>
      <c r="F95" s="408"/>
      <c r="G95" s="408"/>
      <c r="H95" s="408"/>
      <c r="I95" s="408"/>
      <c r="J95" s="408"/>
      <c r="K95" s="408"/>
      <c r="L95" s="408"/>
      <c r="M95" s="408">
        <v>1</v>
      </c>
      <c r="N95" s="408"/>
      <c r="O95" s="408"/>
      <c r="P95" s="408"/>
      <c r="Q95" s="402">
        <f t="shared" si="1"/>
        <v>1</v>
      </c>
      <c r="R95" s="257" t="s">
        <v>938</v>
      </c>
      <c r="S95" s="257"/>
      <c r="T95" s="257"/>
      <c r="U95" s="256"/>
      <c r="V95" s="404" t="s">
        <v>1098</v>
      </c>
      <c r="W95" s="405"/>
      <c r="X95" s="406"/>
      <c r="Y95" s="406"/>
      <c r="Z95" s="406"/>
      <c r="AA95" s="406"/>
      <c r="AB95" s="406"/>
      <c r="AC95" s="406"/>
      <c r="AD95" s="406"/>
      <c r="AE95" s="406"/>
      <c r="AF95" s="405"/>
      <c r="AG95" s="405"/>
      <c r="AH95" s="405"/>
      <c r="AI95" s="405"/>
      <c r="AJ95" s="405"/>
      <c r="AK95" s="405"/>
      <c r="AL95" s="405"/>
      <c r="AM95" s="405"/>
      <c r="AN95" s="405"/>
      <c r="AO95" s="405"/>
      <c r="AP95" s="405"/>
      <c r="AQ95" s="405"/>
      <c r="AR95" s="405"/>
      <c r="AS95" s="405"/>
      <c r="AT95" s="405"/>
      <c r="AU95" s="405"/>
      <c r="AV95" s="405"/>
      <c r="AW95" s="405"/>
      <c r="AX95" s="405"/>
      <c r="AY95" s="405"/>
      <c r="AZ95" s="405"/>
      <c r="BA95" s="405"/>
      <c r="BB95" s="405"/>
      <c r="BC95" s="405"/>
      <c r="BD95" s="405"/>
      <c r="BE95" s="405"/>
      <c r="BF95" s="405"/>
      <c r="BG95" s="405"/>
      <c r="BH95" s="405"/>
      <c r="BI95" s="405"/>
      <c r="BJ95" s="405"/>
      <c r="BK95" s="405"/>
      <c r="BL95" s="405"/>
      <c r="BM95" s="405"/>
      <c r="BN95" s="405"/>
    </row>
    <row r="96" spans="1:66" s="407" customFormat="1" ht="89.25" x14ac:dyDescent="0.2">
      <c r="A96" s="257" t="s">
        <v>1076</v>
      </c>
      <c r="B96" s="257" t="s">
        <v>1258</v>
      </c>
      <c r="C96" s="257" t="s">
        <v>1261</v>
      </c>
      <c r="D96" s="257" t="s">
        <v>1264</v>
      </c>
      <c r="E96" s="401">
        <v>1</v>
      </c>
      <c r="F96" s="401"/>
      <c r="G96" s="401"/>
      <c r="H96" s="401">
        <v>1</v>
      </c>
      <c r="I96" s="401"/>
      <c r="J96" s="401"/>
      <c r="K96" s="401">
        <v>1</v>
      </c>
      <c r="L96" s="401"/>
      <c r="M96" s="401"/>
      <c r="N96" s="401">
        <v>1</v>
      </c>
      <c r="O96" s="401"/>
      <c r="P96" s="401"/>
      <c r="Q96" s="402">
        <f t="shared" si="1"/>
        <v>4</v>
      </c>
      <c r="R96" s="257"/>
      <c r="S96" s="257"/>
      <c r="T96" s="257" t="s">
        <v>1267</v>
      </c>
      <c r="U96" s="257"/>
      <c r="V96" s="404" t="s">
        <v>1098</v>
      </c>
      <c r="W96" s="405"/>
      <c r="X96" s="406"/>
      <c r="Y96" s="406"/>
      <c r="Z96" s="406"/>
      <c r="AA96" s="406"/>
      <c r="AB96" s="406"/>
      <c r="AC96" s="406"/>
      <c r="AD96" s="406"/>
      <c r="AE96" s="406"/>
      <c r="AF96" s="405"/>
      <c r="AG96" s="405"/>
      <c r="AH96" s="405"/>
      <c r="AI96" s="405"/>
      <c r="AJ96" s="405"/>
      <c r="AK96" s="405"/>
      <c r="AL96" s="405"/>
      <c r="AM96" s="405"/>
      <c r="AN96" s="405"/>
      <c r="AO96" s="405"/>
      <c r="AP96" s="405"/>
      <c r="AQ96" s="405"/>
      <c r="AR96" s="405"/>
      <c r="AS96" s="405"/>
      <c r="AT96" s="405"/>
      <c r="AU96" s="405"/>
      <c r="AV96" s="405"/>
      <c r="AW96" s="405"/>
      <c r="AX96" s="405"/>
      <c r="AY96" s="405"/>
      <c r="AZ96" s="405"/>
      <c r="BA96" s="405"/>
      <c r="BB96" s="405"/>
      <c r="BC96" s="405"/>
      <c r="BD96" s="405"/>
      <c r="BE96" s="405"/>
      <c r="BF96" s="405"/>
      <c r="BG96" s="405"/>
      <c r="BH96" s="405"/>
      <c r="BI96" s="405"/>
      <c r="BJ96" s="405"/>
      <c r="BK96" s="405"/>
      <c r="BL96" s="405"/>
      <c r="BM96" s="405"/>
      <c r="BN96" s="405"/>
    </row>
    <row r="97" spans="1:66" s="407" customFormat="1" ht="73.5" customHeight="1" x14ac:dyDescent="0.2">
      <c r="A97" s="257"/>
      <c r="B97" s="257" t="s">
        <v>1570</v>
      </c>
      <c r="C97" s="257" t="s">
        <v>1571</v>
      </c>
      <c r="D97" s="257" t="s">
        <v>1572</v>
      </c>
      <c r="E97" s="401"/>
      <c r="F97" s="401"/>
      <c r="G97" s="401"/>
      <c r="H97" s="401"/>
      <c r="I97" s="401"/>
      <c r="J97" s="401"/>
      <c r="K97" s="401">
        <v>1</v>
      </c>
      <c r="L97" s="401"/>
      <c r="M97" s="401"/>
      <c r="N97" s="401"/>
      <c r="O97" s="401"/>
      <c r="P97" s="401"/>
      <c r="Q97" s="402">
        <v>1</v>
      </c>
      <c r="R97" s="257" t="s">
        <v>11</v>
      </c>
      <c r="S97" s="257"/>
      <c r="T97" s="257"/>
      <c r="U97" s="257" t="s">
        <v>1573</v>
      </c>
      <c r="V97" s="449" t="s">
        <v>1574</v>
      </c>
      <c r="W97" s="405"/>
      <c r="X97" s="406"/>
      <c r="Y97" s="406"/>
      <c r="Z97" s="406"/>
      <c r="AA97" s="406"/>
      <c r="AB97" s="406"/>
      <c r="AC97" s="406"/>
      <c r="AD97" s="406"/>
      <c r="AE97" s="406"/>
      <c r="AF97" s="405"/>
      <c r="AG97" s="405"/>
      <c r="AH97" s="405"/>
      <c r="AI97" s="405"/>
      <c r="AJ97" s="405"/>
      <c r="AK97" s="405"/>
      <c r="AL97" s="405"/>
      <c r="AM97" s="405"/>
      <c r="AN97" s="405"/>
      <c r="AO97" s="405"/>
      <c r="AP97" s="405"/>
      <c r="AQ97" s="405"/>
      <c r="AR97" s="405"/>
      <c r="AS97" s="405"/>
      <c r="AT97" s="405"/>
      <c r="AU97" s="405"/>
      <c r="AV97" s="405"/>
      <c r="AW97" s="405"/>
      <c r="AX97" s="405"/>
      <c r="AY97" s="405"/>
      <c r="AZ97" s="405"/>
      <c r="BA97" s="405"/>
      <c r="BB97" s="405"/>
      <c r="BC97" s="405"/>
      <c r="BD97" s="405"/>
      <c r="BE97" s="405"/>
      <c r="BF97" s="405"/>
      <c r="BG97" s="405"/>
      <c r="BH97" s="405"/>
      <c r="BI97" s="405"/>
      <c r="BJ97" s="405"/>
      <c r="BK97" s="405"/>
      <c r="BL97" s="405"/>
      <c r="BM97" s="405"/>
      <c r="BN97" s="405"/>
    </row>
    <row r="98" spans="1:66" s="407" customFormat="1" ht="70.5" customHeight="1" x14ac:dyDescent="0.2">
      <c r="A98" s="257" t="s">
        <v>1575</v>
      </c>
      <c r="B98" s="257" t="s">
        <v>1576</v>
      </c>
      <c r="C98" s="257" t="s">
        <v>1577</v>
      </c>
      <c r="D98" s="257" t="s">
        <v>1578</v>
      </c>
      <c r="E98" s="401"/>
      <c r="F98" s="401"/>
      <c r="G98" s="401"/>
      <c r="H98" s="401"/>
      <c r="I98" s="401"/>
      <c r="J98" s="401"/>
      <c r="K98" s="401">
        <v>1</v>
      </c>
      <c r="L98" s="401">
        <v>1</v>
      </c>
      <c r="M98" s="401"/>
      <c r="N98" s="401"/>
      <c r="O98" s="401"/>
      <c r="P98" s="401"/>
      <c r="Q98" s="402">
        <v>2</v>
      </c>
      <c r="R98" s="257" t="s">
        <v>938</v>
      </c>
      <c r="S98" s="257" t="s">
        <v>935</v>
      </c>
      <c r="T98" s="257"/>
      <c r="U98" s="257"/>
      <c r="V98" s="449" t="s">
        <v>1098</v>
      </c>
      <c r="W98" s="405"/>
      <c r="X98" s="406"/>
      <c r="Y98" s="406"/>
      <c r="Z98" s="406"/>
      <c r="AA98" s="406"/>
      <c r="AB98" s="406"/>
      <c r="AC98" s="406"/>
      <c r="AD98" s="406"/>
      <c r="AE98" s="406"/>
      <c r="AF98" s="405"/>
      <c r="AG98" s="405"/>
      <c r="AH98" s="405"/>
      <c r="AI98" s="405"/>
      <c r="AJ98" s="405"/>
      <c r="AK98" s="405"/>
      <c r="AL98" s="405"/>
      <c r="AM98" s="405"/>
      <c r="AN98" s="405"/>
      <c r="AO98" s="405"/>
      <c r="AP98" s="405"/>
      <c r="AQ98" s="405"/>
      <c r="AR98" s="405"/>
      <c r="AS98" s="405"/>
      <c r="AT98" s="405"/>
      <c r="AU98" s="405"/>
      <c r="AV98" s="405"/>
      <c r="AW98" s="405"/>
      <c r="AX98" s="405"/>
      <c r="AY98" s="405"/>
      <c r="AZ98" s="405"/>
      <c r="BA98" s="405"/>
      <c r="BB98" s="405"/>
      <c r="BC98" s="405"/>
      <c r="BD98" s="405"/>
      <c r="BE98" s="405"/>
      <c r="BF98" s="405"/>
      <c r="BG98" s="405"/>
      <c r="BH98" s="405"/>
      <c r="BI98" s="405"/>
      <c r="BJ98" s="405"/>
      <c r="BK98" s="405"/>
      <c r="BL98" s="405"/>
      <c r="BM98" s="405"/>
      <c r="BN98" s="405"/>
    </row>
    <row r="99" spans="1:66" s="407" customFormat="1" ht="89.25" x14ac:dyDescent="0.2">
      <c r="A99" s="257" t="s">
        <v>1076</v>
      </c>
      <c r="B99" s="256" t="s">
        <v>1258</v>
      </c>
      <c r="C99" s="256" t="s">
        <v>1262</v>
      </c>
      <c r="D99" s="256" t="s">
        <v>1266</v>
      </c>
      <c r="E99" s="408"/>
      <c r="F99" s="408">
        <v>1</v>
      </c>
      <c r="G99" s="408"/>
      <c r="H99" s="408"/>
      <c r="I99" s="408">
        <v>1</v>
      </c>
      <c r="J99" s="408"/>
      <c r="K99" s="408"/>
      <c r="L99" s="408">
        <v>1</v>
      </c>
      <c r="M99" s="408"/>
      <c r="N99" s="408"/>
      <c r="O99" s="408">
        <v>1</v>
      </c>
      <c r="P99" s="408"/>
      <c r="Q99" s="402">
        <f t="shared" si="1"/>
        <v>4</v>
      </c>
      <c r="R99" s="257" t="s">
        <v>935</v>
      </c>
      <c r="S99" s="257" t="s">
        <v>934</v>
      </c>
      <c r="T99" s="257" t="s">
        <v>938</v>
      </c>
      <c r="U99" s="256"/>
      <c r="V99" s="404" t="s">
        <v>1098</v>
      </c>
      <c r="W99" s="405"/>
      <c r="X99" s="406"/>
      <c r="Y99" s="406"/>
      <c r="Z99" s="406"/>
      <c r="AA99" s="406"/>
      <c r="AB99" s="406"/>
      <c r="AC99" s="406"/>
      <c r="AD99" s="406"/>
      <c r="AE99" s="406"/>
      <c r="AF99" s="405"/>
      <c r="AG99" s="405"/>
      <c r="AH99" s="405"/>
      <c r="AI99" s="405"/>
      <c r="AJ99" s="405"/>
      <c r="AK99" s="405"/>
      <c r="AL99" s="405"/>
      <c r="AM99" s="405"/>
      <c r="AN99" s="405"/>
      <c r="AO99" s="405"/>
      <c r="AP99" s="405"/>
      <c r="AQ99" s="405"/>
      <c r="AR99" s="405"/>
      <c r="AS99" s="405"/>
      <c r="AT99" s="405"/>
      <c r="AU99" s="405"/>
      <c r="AV99" s="405"/>
      <c r="AW99" s="405"/>
      <c r="AX99" s="405"/>
      <c r="AY99" s="405"/>
      <c r="AZ99" s="405"/>
      <c r="BA99" s="405"/>
      <c r="BB99" s="405"/>
      <c r="BC99" s="405"/>
      <c r="BD99" s="405"/>
      <c r="BE99" s="405"/>
      <c r="BF99" s="405"/>
      <c r="BG99" s="405"/>
      <c r="BH99" s="405"/>
      <c r="BI99" s="405"/>
      <c r="BJ99" s="405"/>
      <c r="BK99" s="405"/>
      <c r="BL99" s="405"/>
      <c r="BM99" s="405"/>
      <c r="BN99" s="405"/>
    </row>
    <row r="100" spans="1:66" s="407" customFormat="1" ht="89.25" x14ac:dyDescent="0.2">
      <c r="A100" s="257" t="s">
        <v>1076</v>
      </c>
      <c r="B100" s="452" t="s">
        <v>1815</v>
      </c>
      <c r="C100" s="452" t="s">
        <v>1268</v>
      </c>
      <c r="D100" s="452" t="s">
        <v>1275</v>
      </c>
      <c r="E100" s="453"/>
      <c r="F100" s="453"/>
      <c r="G100" s="453"/>
      <c r="H100" s="453"/>
      <c r="I100" s="453">
        <v>1</v>
      </c>
      <c r="J100" s="453"/>
      <c r="K100" s="453"/>
      <c r="L100" s="453"/>
      <c r="M100" s="453"/>
      <c r="N100" s="453"/>
      <c r="O100" s="453"/>
      <c r="P100" s="453"/>
      <c r="Q100" s="454">
        <f t="shared" si="1"/>
        <v>1</v>
      </c>
      <c r="R100" s="455" t="s">
        <v>934</v>
      </c>
      <c r="S100" s="455"/>
      <c r="T100" s="455"/>
      <c r="U100" s="452"/>
      <c r="V100" s="429" t="s">
        <v>1579</v>
      </c>
      <c r="W100" s="405" t="s">
        <v>1812</v>
      </c>
      <c r="X100" s="406"/>
      <c r="Y100" s="406"/>
      <c r="Z100" s="406"/>
      <c r="AA100" s="406"/>
      <c r="AB100" s="406"/>
      <c r="AC100" s="406"/>
      <c r="AD100" s="406"/>
      <c r="AE100" s="406"/>
      <c r="AF100" s="405"/>
      <c r="AG100" s="405"/>
      <c r="AH100" s="405"/>
      <c r="AI100" s="405"/>
      <c r="AJ100" s="405"/>
      <c r="AK100" s="405"/>
      <c r="AL100" s="405"/>
      <c r="AM100" s="405"/>
      <c r="AN100" s="405"/>
      <c r="AO100" s="405"/>
      <c r="AP100" s="405"/>
      <c r="AQ100" s="405"/>
      <c r="AR100" s="405"/>
      <c r="AS100" s="405"/>
      <c r="AT100" s="405"/>
      <c r="AU100" s="405"/>
      <c r="AV100" s="405"/>
      <c r="AW100" s="405"/>
      <c r="AX100" s="405"/>
      <c r="AY100" s="405"/>
      <c r="AZ100" s="405"/>
      <c r="BA100" s="405"/>
      <c r="BB100" s="405"/>
      <c r="BC100" s="405"/>
      <c r="BD100" s="405"/>
      <c r="BE100" s="405"/>
      <c r="BF100" s="405"/>
      <c r="BG100" s="405"/>
      <c r="BH100" s="405"/>
      <c r="BI100" s="405"/>
      <c r="BJ100" s="405"/>
      <c r="BK100" s="405"/>
      <c r="BL100" s="405"/>
      <c r="BM100" s="405"/>
      <c r="BN100" s="405"/>
    </row>
    <row r="101" spans="1:66" s="407" customFormat="1" ht="89.25" x14ac:dyDescent="0.2">
      <c r="A101" s="257" t="s">
        <v>1076</v>
      </c>
      <c r="B101" s="452" t="s">
        <v>1258</v>
      </c>
      <c r="C101" s="452" t="s">
        <v>1269</v>
      </c>
      <c r="D101" s="452" t="s">
        <v>1276</v>
      </c>
      <c r="E101" s="453"/>
      <c r="F101" s="453"/>
      <c r="G101" s="453"/>
      <c r="H101" s="453"/>
      <c r="I101" s="453">
        <v>1</v>
      </c>
      <c r="J101" s="453"/>
      <c r="K101" s="453"/>
      <c r="L101" s="453"/>
      <c r="M101" s="453"/>
      <c r="N101" s="453"/>
      <c r="O101" s="453"/>
      <c r="P101" s="453"/>
      <c r="Q101" s="454">
        <f t="shared" si="1"/>
        <v>1</v>
      </c>
      <c r="R101" s="455" t="s">
        <v>934</v>
      </c>
      <c r="S101" s="455"/>
      <c r="T101" s="455"/>
      <c r="U101" s="452"/>
      <c r="V101" s="429" t="s">
        <v>1579</v>
      </c>
      <c r="W101" s="405" t="s">
        <v>1812</v>
      </c>
      <c r="X101" s="406"/>
      <c r="Y101" s="406"/>
      <c r="Z101" s="406"/>
      <c r="AA101" s="406"/>
      <c r="AB101" s="406"/>
      <c r="AC101" s="406"/>
      <c r="AD101" s="406"/>
      <c r="AE101" s="406"/>
      <c r="AF101" s="405"/>
      <c r="AG101" s="405"/>
      <c r="AH101" s="405"/>
      <c r="AI101" s="405"/>
      <c r="AJ101" s="405"/>
      <c r="AK101" s="405"/>
      <c r="AL101" s="405"/>
      <c r="AM101" s="405"/>
      <c r="AN101" s="405"/>
      <c r="AO101" s="405"/>
      <c r="AP101" s="405"/>
      <c r="AQ101" s="405"/>
      <c r="AR101" s="405"/>
      <c r="AS101" s="405"/>
      <c r="AT101" s="405"/>
      <c r="AU101" s="405"/>
      <c r="AV101" s="405"/>
      <c r="AW101" s="405"/>
      <c r="AX101" s="405"/>
      <c r="AY101" s="405"/>
      <c r="AZ101" s="405"/>
      <c r="BA101" s="405"/>
      <c r="BB101" s="405"/>
      <c r="BC101" s="405"/>
      <c r="BD101" s="405"/>
      <c r="BE101" s="405"/>
      <c r="BF101" s="405"/>
      <c r="BG101" s="405"/>
      <c r="BH101" s="405"/>
      <c r="BI101" s="405"/>
      <c r="BJ101" s="405"/>
      <c r="BK101" s="405"/>
      <c r="BL101" s="405"/>
      <c r="BM101" s="405"/>
      <c r="BN101" s="405"/>
    </row>
    <row r="102" spans="1:66" s="407" customFormat="1" ht="89.25" x14ac:dyDescent="0.2">
      <c r="A102" s="257" t="s">
        <v>1076</v>
      </c>
      <c r="B102" s="452" t="s">
        <v>1258</v>
      </c>
      <c r="C102" s="452" t="s">
        <v>1270</v>
      </c>
      <c r="D102" s="452" t="s">
        <v>1277</v>
      </c>
      <c r="E102" s="453"/>
      <c r="F102" s="453"/>
      <c r="G102" s="453"/>
      <c r="H102" s="453"/>
      <c r="I102" s="453"/>
      <c r="J102" s="453"/>
      <c r="K102" s="453">
        <v>1</v>
      </c>
      <c r="L102" s="453"/>
      <c r="M102" s="453"/>
      <c r="N102" s="453"/>
      <c r="O102" s="453"/>
      <c r="P102" s="453"/>
      <c r="Q102" s="454">
        <f t="shared" si="1"/>
        <v>1</v>
      </c>
      <c r="R102" s="455" t="s">
        <v>938</v>
      </c>
      <c r="S102" s="455"/>
      <c r="T102" s="455"/>
      <c r="U102" s="452"/>
      <c r="V102" s="429" t="s">
        <v>1580</v>
      </c>
      <c r="W102" s="405" t="s">
        <v>1812</v>
      </c>
      <c r="X102" s="406"/>
      <c r="Y102" s="406"/>
      <c r="Z102" s="406"/>
      <c r="AA102" s="406"/>
      <c r="AB102" s="406"/>
      <c r="AC102" s="406"/>
      <c r="AD102" s="406"/>
      <c r="AE102" s="406"/>
      <c r="AF102" s="405"/>
      <c r="AG102" s="405"/>
      <c r="AH102" s="405"/>
      <c r="AI102" s="405"/>
      <c r="AJ102" s="405"/>
      <c r="AK102" s="405"/>
      <c r="AL102" s="405"/>
      <c r="AM102" s="405"/>
      <c r="AN102" s="405"/>
      <c r="AO102" s="405"/>
      <c r="AP102" s="405"/>
      <c r="AQ102" s="405"/>
      <c r="AR102" s="405"/>
      <c r="AS102" s="405"/>
      <c r="AT102" s="405"/>
      <c r="AU102" s="405"/>
      <c r="AV102" s="405"/>
      <c r="AW102" s="405"/>
      <c r="AX102" s="405"/>
      <c r="AY102" s="405"/>
      <c r="AZ102" s="405"/>
      <c r="BA102" s="405"/>
      <c r="BB102" s="405"/>
      <c r="BC102" s="405"/>
      <c r="BD102" s="405"/>
      <c r="BE102" s="405"/>
      <c r="BF102" s="405"/>
      <c r="BG102" s="405"/>
      <c r="BH102" s="405"/>
      <c r="BI102" s="405"/>
      <c r="BJ102" s="405"/>
      <c r="BK102" s="405"/>
      <c r="BL102" s="405"/>
      <c r="BM102" s="405"/>
      <c r="BN102" s="405"/>
    </row>
    <row r="103" spans="1:66" s="407" customFormat="1" ht="89.25" x14ac:dyDescent="0.2">
      <c r="A103" s="257" t="s">
        <v>1076</v>
      </c>
      <c r="B103" s="452" t="s">
        <v>1258</v>
      </c>
      <c r="C103" s="452" t="s">
        <v>1271</v>
      </c>
      <c r="D103" s="452" t="s">
        <v>1278</v>
      </c>
      <c r="E103" s="453"/>
      <c r="F103" s="453"/>
      <c r="G103" s="453"/>
      <c r="H103" s="453"/>
      <c r="I103" s="453"/>
      <c r="J103" s="453"/>
      <c r="K103" s="453"/>
      <c r="L103" s="453"/>
      <c r="M103" s="453"/>
      <c r="N103" s="453"/>
      <c r="O103" s="453">
        <v>1</v>
      </c>
      <c r="P103" s="453"/>
      <c r="Q103" s="454">
        <f t="shared" si="1"/>
        <v>1</v>
      </c>
      <c r="R103" s="455"/>
      <c r="S103" s="455"/>
      <c r="T103" s="455" t="s">
        <v>1282</v>
      </c>
      <c r="U103" s="452"/>
      <c r="V103" s="429" t="s">
        <v>1579</v>
      </c>
      <c r="W103" s="405" t="s">
        <v>1812</v>
      </c>
      <c r="X103" s="406"/>
      <c r="Y103" s="406"/>
      <c r="Z103" s="406"/>
      <c r="AA103" s="406"/>
      <c r="AB103" s="406"/>
      <c r="AC103" s="406"/>
      <c r="AD103" s="406"/>
      <c r="AE103" s="406"/>
      <c r="AF103" s="405"/>
      <c r="AG103" s="405"/>
      <c r="AH103" s="405"/>
      <c r="AI103" s="405"/>
      <c r="AJ103" s="405"/>
      <c r="AK103" s="405"/>
      <c r="AL103" s="405"/>
      <c r="AM103" s="405"/>
      <c r="AN103" s="405"/>
      <c r="AO103" s="405"/>
      <c r="AP103" s="405"/>
      <c r="AQ103" s="405"/>
      <c r="AR103" s="405"/>
      <c r="AS103" s="405"/>
      <c r="AT103" s="405"/>
      <c r="AU103" s="405"/>
      <c r="AV103" s="405"/>
      <c r="AW103" s="405"/>
      <c r="AX103" s="405"/>
      <c r="AY103" s="405"/>
      <c r="AZ103" s="405"/>
      <c r="BA103" s="405"/>
      <c r="BB103" s="405"/>
      <c r="BC103" s="405"/>
      <c r="BD103" s="405"/>
      <c r="BE103" s="405"/>
      <c r="BF103" s="405"/>
      <c r="BG103" s="405"/>
      <c r="BH103" s="405"/>
      <c r="BI103" s="405"/>
      <c r="BJ103" s="405"/>
      <c r="BK103" s="405"/>
      <c r="BL103" s="405"/>
      <c r="BM103" s="405"/>
      <c r="BN103" s="405"/>
    </row>
    <row r="104" spans="1:66" s="407" customFormat="1" ht="89.25" x14ac:dyDescent="0.2">
      <c r="A104" s="257" t="s">
        <v>1076</v>
      </c>
      <c r="B104" s="452" t="s">
        <v>1258</v>
      </c>
      <c r="C104" s="452" t="s">
        <v>1272</v>
      </c>
      <c r="D104" s="452" t="s">
        <v>1279</v>
      </c>
      <c r="E104" s="453"/>
      <c r="F104" s="453"/>
      <c r="G104" s="453">
        <v>1</v>
      </c>
      <c r="H104" s="453"/>
      <c r="I104" s="453"/>
      <c r="J104" s="453">
        <v>1</v>
      </c>
      <c r="K104" s="453"/>
      <c r="L104" s="453"/>
      <c r="M104" s="453">
        <v>1</v>
      </c>
      <c r="N104" s="453"/>
      <c r="O104" s="453"/>
      <c r="P104" s="453">
        <v>1</v>
      </c>
      <c r="Q104" s="454">
        <f t="shared" si="1"/>
        <v>4</v>
      </c>
      <c r="R104" s="455" t="s">
        <v>943</v>
      </c>
      <c r="S104" s="455"/>
      <c r="T104" s="455"/>
      <c r="U104" s="452"/>
      <c r="V104" s="429" t="s">
        <v>1580</v>
      </c>
      <c r="W104" s="405" t="s">
        <v>1812</v>
      </c>
      <c r="X104" s="406"/>
      <c r="Y104" s="406"/>
      <c r="Z104" s="406"/>
      <c r="AA104" s="406"/>
      <c r="AB104" s="406"/>
      <c r="AC104" s="406"/>
      <c r="AD104" s="406"/>
      <c r="AE104" s="406"/>
      <c r="AF104" s="405"/>
      <c r="AG104" s="405"/>
      <c r="AH104" s="405"/>
      <c r="AI104" s="405"/>
      <c r="AJ104" s="405"/>
      <c r="AK104" s="405"/>
      <c r="AL104" s="405"/>
      <c r="AM104" s="405"/>
      <c r="AN104" s="405"/>
      <c r="AO104" s="405"/>
      <c r="AP104" s="405"/>
      <c r="AQ104" s="405"/>
      <c r="AR104" s="405"/>
      <c r="AS104" s="405"/>
      <c r="AT104" s="405"/>
      <c r="AU104" s="405"/>
      <c r="AV104" s="405"/>
      <c r="AW104" s="405"/>
      <c r="AX104" s="405"/>
      <c r="AY104" s="405"/>
      <c r="AZ104" s="405"/>
      <c r="BA104" s="405"/>
      <c r="BB104" s="405"/>
      <c r="BC104" s="405"/>
      <c r="BD104" s="405"/>
      <c r="BE104" s="405"/>
      <c r="BF104" s="405"/>
      <c r="BG104" s="405"/>
      <c r="BH104" s="405"/>
      <c r="BI104" s="405"/>
      <c r="BJ104" s="405"/>
      <c r="BK104" s="405"/>
      <c r="BL104" s="405"/>
      <c r="BM104" s="405"/>
      <c r="BN104" s="405"/>
    </row>
    <row r="105" spans="1:66" s="407" customFormat="1" ht="89.25" x14ac:dyDescent="0.2">
      <c r="A105" s="257" t="s">
        <v>1076</v>
      </c>
      <c r="B105" s="452" t="s">
        <v>1258</v>
      </c>
      <c r="C105" s="452" t="s">
        <v>1273</v>
      </c>
      <c r="D105" s="452" t="s">
        <v>1280</v>
      </c>
      <c r="E105" s="453"/>
      <c r="F105" s="453"/>
      <c r="G105" s="453"/>
      <c r="H105" s="453"/>
      <c r="I105" s="453"/>
      <c r="J105" s="453"/>
      <c r="K105" s="453"/>
      <c r="L105" s="453"/>
      <c r="M105" s="453"/>
      <c r="N105" s="453"/>
      <c r="O105" s="453">
        <v>1</v>
      </c>
      <c r="P105" s="453"/>
      <c r="Q105" s="454">
        <f t="shared" si="1"/>
        <v>1</v>
      </c>
      <c r="R105" s="455" t="s">
        <v>934</v>
      </c>
      <c r="S105" s="455"/>
      <c r="T105" s="455"/>
      <c r="U105" s="452"/>
      <c r="V105" s="429" t="s">
        <v>1580</v>
      </c>
      <c r="W105" s="405" t="s">
        <v>1812</v>
      </c>
      <c r="X105" s="406"/>
      <c r="Y105" s="406"/>
      <c r="Z105" s="406"/>
      <c r="AA105" s="406"/>
      <c r="AB105" s="406"/>
      <c r="AC105" s="406"/>
      <c r="AD105" s="406"/>
      <c r="AE105" s="406"/>
      <c r="AF105" s="405"/>
      <c r="AG105" s="405"/>
      <c r="AH105" s="405"/>
      <c r="AI105" s="405"/>
      <c r="AJ105" s="405"/>
      <c r="AK105" s="405"/>
      <c r="AL105" s="405"/>
      <c r="AM105" s="405"/>
      <c r="AN105" s="405"/>
      <c r="AO105" s="405"/>
      <c r="AP105" s="405"/>
      <c r="AQ105" s="405"/>
      <c r="AR105" s="405"/>
      <c r="AS105" s="405"/>
      <c r="AT105" s="405"/>
      <c r="AU105" s="405"/>
      <c r="AV105" s="405"/>
      <c r="AW105" s="405"/>
      <c r="AX105" s="405"/>
      <c r="AY105" s="405"/>
      <c r="AZ105" s="405"/>
      <c r="BA105" s="405"/>
      <c r="BB105" s="405"/>
      <c r="BC105" s="405"/>
      <c r="BD105" s="405"/>
      <c r="BE105" s="405"/>
      <c r="BF105" s="405"/>
      <c r="BG105" s="405"/>
      <c r="BH105" s="405"/>
      <c r="BI105" s="405"/>
      <c r="BJ105" s="405"/>
      <c r="BK105" s="405"/>
      <c r="BL105" s="405"/>
      <c r="BM105" s="405"/>
      <c r="BN105" s="405"/>
    </row>
    <row r="106" spans="1:66" s="407" customFormat="1" ht="89.25" x14ac:dyDescent="0.2">
      <c r="A106" s="257" t="s">
        <v>1076</v>
      </c>
      <c r="B106" s="452" t="s">
        <v>1258</v>
      </c>
      <c r="C106" s="452" t="s">
        <v>1274</v>
      </c>
      <c r="D106" s="452" t="s">
        <v>1281</v>
      </c>
      <c r="E106" s="453"/>
      <c r="F106" s="453"/>
      <c r="G106" s="453"/>
      <c r="H106" s="453"/>
      <c r="I106" s="453"/>
      <c r="J106" s="453">
        <v>1</v>
      </c>
      <c r="K106" s="453"/>
      <c r="L106" s="453"/>
      <c r="M106" s="453"/>
      <c r="N106" s="453"/>
      <c r="O106" s="453"/>
      <c r="P106" s="453"/>
      <c r="Q106" s="454">
        <f t="shared" si="1"/>
        <v>1</v>
      </c>
      <c r="R106" s="455" t="s">
        <v>935</v>
      </c>
      <c r="S106" s="455" t="s">
        <v>944</v>
      </c>
      <c r="T106" s="455"/>
      <c r="U106" s="452"/>
      <c r="V106" s="429" t="s">
        <v>1579</v>
      </c>
      <c r="W106" s="405" t="s">
        <v>1812</v>
      </c>
      <c r="X106" s="406"/>
      <c r="Y106" s="406"/>
      <c r="Z106" s="406"/>
      <c r="AA106" s="406"/>
      <c r="AB106" s="406"/>
      <c r="AC106" s="406"/>
      <c r="AD106" s="406"/>
      <c r="AE106" s="406"/>
      <c r="AF106" s="405"/>
      <c r="AG106" s="405"/>
      <c r="AH106" s="405"/>
      <c r="AI106" s="405"/>
      <c r="AJ106" s="405"/>
      <c r="AK106" s="405"/>
      <c r="AL106" s="405"/>
      <c r="AM106" s="405"/>
      <c r="AN106" s="405"/>
      <c r="AO106" s="405"/>
      <c r="AP106" s="405"/>
      <c r="AQ106" s="405"/>
      <c r="AR106" s="405"/>
      <c r="AS106" s="405"/>
      <c r="AT106" s="405"/>
      <c r="AU106" s="405"/>
      <c r="AV106" s="405"/>
      <c r="AW106" s="405"/>
      <c r="AX106" s="405"/>
      <c r="AY106" s="405"/>
      <c r="AZ106" s="405"/>
      <c r="BA106" s="405"/>
      <c r="BB106" s="405"/>
      <c r="BC106" s="405"/>
      <c r="BD106" s="405"/>
      <c r="BE106" s="405"/>
      <c r="BF106" s="405"/>
      <c r="BG106" s="405"/>
      <c r="BH106" s="405"/>
      <c r="BI106" s="405"/>
      <c r="BJ106" s="405"/>
      <c r="BK106" s="405"/>
      <c r="BL106" s="405"/>
      <c r="BM106" s="405"/>
      <c r="BN106" s="405"/>
    </row>
    <row r="107" spans="1:66" s="407" customFormat="1" ht="81" customHeight="1" x14ac:dyDescent="0.2">
      <c r="A107" s="257" t="s">
        <v>1581</v>
      </c>
      <c r="B107" s="256" t="s">
        <v>1582</v>
      </c>
      <c r="C107" s="256" t="s">
        <v>1583</v>
      </c>
      <c r="D107" s="256" t="s">
        <v>1584</v>
      </c>
      <c r="E107" s="408"/>
      <c r="F107" s="408"/>
      <c r="G107" s="408"/>
      <c r="H107" s="408"/>
      <c r="I107" s="408"/>
      <c r="J107" s="408">
        <v>1</v>
      </c>
      <c r="K107" s="408"/>
      <c r="L107" s="408"/>
      <c r="M107" s="408"/>
      <c r="N107" s="408"/>
      <c r="O107" s="408"/>
      <c r="P107" s="408">
        <v>1</v>
      </c>
      <c r="Q107" s="402">
        <v>2</v>
      </c>
      <c r="R107" s="257" t="s">
        <v>943</v>
      </c>
      <c r="S107" s="257"/>
      <c r="T107" s="257"/>
      <c r="U107" s="256"/>
      <c r="V107" s="449" t="s">
        <v>1585</v>
      </c>
      <c r="W107" s="405"/>
      <c r="X107" s="406"/>
      <c r="Y107" s="406"/>
      <c r="Z107" s="406"/>
      <c r="AA107" s="406"/>
      <c r="AB107" s="406"/>
      <c r="AC107" s="406"/>
      <c r="AD107" s="406"/>
      <c r="AE107" s="406"/>
      <c r="AF107" s="405"/>
      <c r="AG107" s="405"/>
      <c r="AH107" s="405"/>
      <c r="AI107" s="405"/>
      <c r="AJ107" s="405"/>
      <c r="AK107" s="405"/>
      <c r="AL107" s="405"/>
      <c r="AM107" s="405"/>
      <c r="AN107" s="405"/>
      <c r="AO107" s="405"/>
      <c r="AP107" s="405"/>
      <c r="AQ107" s="405"/>
      <c r="AR107" s="405"/>
      <c r="AS107" s="405"/>
      <c r="AT107" s="405"/>
      <c r="AU107" s="405"/>
      <c r="AV107" s="405"/>
      <c r="AW107" s="405"/>
      <c r="AX107" s="405"/>
      <c r="AY107" s="405"/>
      <c r="AZ107" s="405"/>
      <c r="BA107" s="405"/>
      <c r="BB107" s="405"/>
      <c r="BC107" s="405"/>
      <c r="BD107" s="405"/>
      <c r="BE107" s="405"/>
      <c r="BF107" s="405"/>
      <c r="BG107" s="405"/>
      <c r="BH107" s="405"/>
      <c r="BI107" s="405"/>
      <c r="BJ107" s="405"/>
      <c r="BK107" s="405"/>
      <c r="BL107" s="405"/>
      <c r="BM107" s="405"/>
      <c r="BN107" s="405"/>
    </row>
    <row r="108" spans="1:66" s="407" customFormat="1" ht="83.25" customHeight="1" x14ac:dyDescent="0.2">
      <c r="A108" s="257" t="s">
        <v>1581</v>
      </c>
      <c r="B108" s="256" t="s">
        <v>1586</v>
      </c>
      <c r="C108" s="256" t="s">
        <v>1587</v>
      </c>
      <c r="D108" s="256" t="s">
        <v>1588</v>
      </c>
      <c r="E108" s="408"/>
      <c r="F108" s="408"/>
      <c r="G108" s="408"/>
      <c r="H108" s="408"/>
      <c r="I108" s="408"/>
      <c r="J108" s="408">
        <v>1</v>
      </c>
      <c r="K108" s="408"/>
      <c r="L108" s="408"/>
      <c r="M108" s="408"/>
      <c r="N108" s="408"/>
      <c r="O108" s="408">
        <v>1</v>
      </c>
      <c r="P108" s="408"/>
      <c r="Q108" s="402">
        <v>2</v>
      </c>
      <c r="R108" s="257" t="s">
        <v>950</v>
      </c>
      <c r="S108" s="257" t="s">
        <v>1589</v>
      </c>
      <c r="T108" s="257"/>
      <c r="U108" s="256"/>
      <c r="V108" s="449" t="s">
        <v>1585</v>
      </c>
      <c r="W108" s="405"/>
      <c r="X108" s="406"/>
      <c r="Y108" s="406"/>
      <c r="Z108" s="406"/>
      <c r="AA108" s="406"/>
      <c r="AB108" s="406"/>
      <c r="AC108" s="406"/>
      <c r="AD108" s="406"/>
      <c r="AE108" s="406"/>
      <c r="AF108" s="405"/>
      <c r="AG108" s="405"/>
      <c r="AH108" s="405"/>
      <c r="AI108" s="405"/>
      <c r="AJ108" s="405"/>
      <c r="AK108" s="405"/>
      <c r="AL108" s="405"/>
      <c r="AM108" s="405"/>
      <c r="AN108" s="405"/>
      <c r="AO108" s="405"/>
      <c r="AP108" s="405"/>
      <c r="AQ108" s="405"/>
      <c r="AR108" s="405"/>
      <c r="AS108" s="405"/>
      <c r="AT108" s="405"/>
      <c r="AU108" s="405"/>
      <c r="AV108" s="405"/>
      <c r="AW108" s="405"/>
      <c r="AX108" s="405"/>
      <c r="AY108" s="405"/>
      <c r="AZ108" s="405"/>
      <c r="BA108" s="405"/>
      <c r="BB108" s="405"/>
      <c r="BC108" s="405"/>
      <c r="BD108" s="405"/>
      <c r="BE108" s="405"/>
      <c r="BF108" s="405"/>
      <c r="BG108" s="405"/>
      <c r="BH108" s="405"/>
      <c r="BI108" s="405"/>
      <c r="BJ108" s="405"/>
      <c r="BK108" s="405"/>
      <c r="BL108" s="405"/>
      <c r="BM108" s="405"/>
      <c r="BN108" s="405"/>
    </row>
    <row r="109" spans="1:66" s="407" customFormat="1" ht="134.25" customHeight="1" x14ac:dyDescent="0.2">
      <c r="A109" s="257" t="s">
        <v>1076</v>
      </c>
      <c r="B109" s="452" t="s">
        <v>1290</v>
      </c>
      <c r="C109" s="452" t="s">
        <v>1291</v>
      </c>
      <c r="D109" s="452" t="s">
        <v>1292</v>
      </c>
      <c r="E109" s="453"/>
      <c r="F109" s="453"/>
      <c r="G109" s="453"/>
      <c r="H109" s="453"/>
      <c r="I109" s="453"/>
      <c r="J109" s="453">
        <v>1</v>
      </c>
      <c r="K109" s="453"/>
      <c r="L109" s="453"/>
      <c r="M109" s="453"/>
      <c r="N109" s="453"/>
      <c r="O109" s="453"/>
      <c r="P109" s="453">
        <v>1</v>
      </c>
      <c r="Q109" s="454">
        <f t="shared" si="1"/>
        <v>2</v>
      </c>
      <c r="R109" s="455" t="s">
        <v>934</v>
      </c>
      <c r="S109" s="455" t="s">
        <v>946</v>
      </c>
      <c r="T109" s="455"/>
      <c r="U109" s="452"/>
      <c r="V109" s="429" t="s">
        <v>1289</v>
      </c>
      <c r="W109" s="405" t="s">
        <v>1812</v>
      </c>
      <c r="X109" s="406"/>
      <c r="Y109" s="406"/>
      <c r="Z109" s="406"/>
      <c r="AA109" s="406"/>
      <c r="AB109" s="406"/>
      <c r="AC109" s="406"/>
      <c r="AD109" s="406"/>
      <c r="AE109" s="406"/>
      <c r="AF109" s="405"/>
      <c r="AG109" s="405"/>
      <c r="AH109" s="405"/>
      <c r="AI109" s="405"/>
      <c r="AJ109" s="405"/>
      <c r="AK109" s="405"/>
      <c r="AL109" s="405"/>
      <c r="AM109" s="405"/>
      <c r="AN109" s="405"/>
      <c r="AO109" s="405"/>
      <c r="AP109" s="405"/>
      <c r="AQ109" s="405"/>
      <c r="AR109" s="405"/>
      <c r="AS109" s="405"/>
      <c r="AT109" s="405"/>
      <c r="AU109" s="405"/>
      <c r="AV109" s="405"/>
      <c r="AW109" s="405"/>
      <c r="AX109" s="405"/>
      <c r="AY109" s="405"/>
      <c r="AZ109" s="405"/>
      <c r="BA109" s="405"/>
      <c r="BB109" s="405"/>
      <c r="BC109" s="405"/>
      <c r="BD109" s="405"/>
      <c r="BE109" s="405"/>
      <c r="BF109" s="405"/>
      <c r="BG109" s="405"/>
      <c r="BH109" s="405"/>
      <c r="BI109" s="405"/>
      <c r="BJ109" s="405"/>
      <c r="BK109" s="405"/>
      <c r="BL109" s="405"/>
      <c r="BM109" s="405"/>
      <c r="BN109" s="405"/>
    </row>
    <row r="110" spans="1:66" s="407" customFormat="1" ht="89.25" x14ac:dyDescent="0.2">
      <c r="A110" s="257" t="s">
        <v>1076</v>
      </c>
      <c r="B110" s="256" t="s">
        <v>1290</v>
      </c>
      <c r="C110" s="256" t="s">
        <v>1293</v>
      </c>
      <c r="D110" s="256" t="s">
        <v>1294</v>
      </c>
      <c r="E110" s="408"/>
      <c r="F110" s="408"/>
      <c r="G110" s="408">
        <v>1</v>
      </c>
      <c r="H110" s="408"/>
      <c r="I110" s="408"/>
      <c r="J110" s="408">
        <v>1</v>
      </c>
      <c r="K110" s="408"/>
      <c r="L110" s="408"/>
      <c r="M110" s="408">
        <v>1</v>
      </c>
      <c r="N110" s="408"/>
      <c r="O110" s="408"/>
      <c r="P110" s="408">
        <v>1</v>
      </c>
      <c r="Q110" s="402">
        <f t="shared" si="1"/>
        <v>4</v>
      </c>
      <c r="R110" s="257" t="s">
        <v>943</v>
      </c>
      <c r="S110" s="257"/>
      <c r="T110" s="257"/>
      <c r="U110" s="256"/>
      <c r="V110" s="404" t="s">
        <v>1289</v>
      </c>
      <c r="W110" s="405"/>
      <c r="X110" s="406"/>
      <c r="Y110" s="406"/>
      <c r="Z110" s="406"/>
      <c r="AA110" s="406"/>
      <c r="AB110" s="406"/>
      <c r="AC110" s="406"/>
      <c r="AD110" s="406"/>
      <c r="AE110" s="406"/>
      <c r="AF110" s="405"/>
      <c r="AG110" s="405"/>
      <c r="AH110" s="405"/>
      <c r="AI110" s="405"/>
      <c r="AJ110" s="405"/>
      <c r="AK110" s="405"/>
      <c r="AL110" s="405"/>
      <c r="AM110" s="405"/>
      <c r="AN110" s="405"/>
      <c r="AO110" s="405"/>
      <c r="AP110" s="405"/>
      <c r="AQ110" s="405"/>
      <c r="AR110" s="405"/>
      <c r="AS110" s="405"/>
      <c r="AT110" s="405"/>
      <c r="AU110" s="405"/>
      <c r="AV110" s="405"/>
      <c r="AW110" s="405"/>
      <c r="AX110" s="405"/>
      <c r="AY110" s="405"/>
      <c r="AZ110" s="405"/>
      <c r="BA110" s="405"/>
      <c r="BB110" s="405"/>
      <c r="BC110" s="405"/>
      <c r="BD110" s="405"/>
      <c r="BE110" s="405"/>
      <c r="BF110" s="405"/>
      <c r="BG110" s="405"/>
      <c r="BH110" s="405"/>
      <c r="BI110" s="405"/>
      <c r="BJ110" s="405"/>
      <c r="BK110" s="405"/>
      <c r="BL110" s="405"/>
      <c r="BM110" s="405"/>
      <c r="BN110" s="405"/>
    </row>
    <row r="111" spans="1:66" s="407" customFormat="1" ht="75" customHeight="1" x14ac:dyDescent="0.2">
      <c r="A111" s="257" t="s">
        <v>1590</v>
      </c>
      <c r="B111" s="256" t="s">
        <v>1591</v>
      </c>
      <c r="C111" s="256" t="s">
        <v>1592</v>
      </c>
      <c r="D111" s="256" t="s">
        <v>1593</v>
      </c>
      <c r="E111" s="408"/>
      <c r="F111" s="408"/>
      <c r="G111" s="408"/>
      <c r="H111" s="408"/>
      <c r="I111" s="408">
        <v>1</v>
      </c>
      <c r="J111" s="408"/>
      <c r="K111" s="408"/>
      <c r="L111" s="408">
        <v>1</v>
      </c>
      <c r="M111" s="408"/>
      <c r="N111" s="408">
        <v>1</v>
      </c>
      <c r="O111" s="408"/>
      <c r="P111" s="408"/>
      <c r="Q111" s="402">
        <v>3</v>
      </c>
      <c r="R111" s="257" t="s">
        <v>935</v>
      </c>
      <c r="S111" s="257" t="s">
        <v>944</v>
      </c>
      <c r="T111" s="257"/>
      <c r="U111" s="256"/>
      <c r="V111" s="449" t="s">
        <v>1124</v>
      </c>
      <c r="W111" s="405"/>
      <c r="X111" s="406"/>
      <c r="Y111" s="406"/>
      <c r="Z111" s="406"/>
      <c r="AA111" s="406"/>
      <c r="AB111" s="406"/>
      <c r="AC111" s="406"/>
      <c r="AD111" s="406"/>
      <c r="AE111" s="406"/>
      <c r="AF111" s="405"/>
      <c r="AG111" s="405"/>
      <c r="AH111" s="405"/>
      <c r="AI111" s="405"/>
      <c r="AJ111" s="405"/>
      <c r="AK111" s="405"/>
      <c r="AL111" s="405"/>
      <c r="AM111" s="405"/>
      <c r="AN111" s="405"/>
      <c r="AO111" s="405"/>
      <c r="AP111" s="405"/>
      <c r="AQ111" s="405"/>
      <c r="AR111" s="405"/>
      <c r="AS111" s="405"/>
      <c r="AT111" s="405"/>
      <c r="AU111" s="405"/>
      <c r="AV111" s="405"/>
      <c r="AW111" s="405"/>
      <c r="AX111" s="405"/>
      <c r="AY111" s="405"/>
      <c r="AZ111" s="405"/>
      <c r="BA111" s="405"/>
      <c r="BB111" s="405"/>
      <c r="BC111" s="405"/>
      <c r="BD111" s="405"/>
      <c r="BE111" s="405"/>
      <c r="BF111" s="405"/>
      <c r="BG111" s="405"/>
      <c r="BH111" s="405"/>
      <c r="BI111" s="405"/>
      <c r="BJ111" s="405"/>
      <c r="BK111" s="405"/>
      <c r="BL111" s="405"/>
      <c r="BM111" s="405"/>
      <c r="BN111" s="405"/>
    </row>
    <row r="112" spans="1:66" s="407" customFormat="1" ht="78" customHeight="1" x14ac:dyDescent="0.2">
      <c r="A112" s="257" t="s">
        <v>1590</v>
      </c>
      <c r="B112" s="256" t="s">
        <v>1591</v>
      </c>
      <c r="C112" s="256" t="s">
        <v>1594</v>
      </c>
      <c r="D112" s="256" t="s">
        <v>1595</v>
      </c>
      <c r="E112" s="408"/>
      <c r="F112" s="408"/>
      <c r="G112" s="408">
        <v>1</v>
      </c>
      <c r="H112" s="408"/>
      <c r="I112" s="408"/>
      <c r="J112" s="408">
        <v>1</v>
      </c>
      <c r="K112" s="408"/>
      <c r="L112" s="408"/>
      <c r="M112" s="408">
        <v>1</v>
      </c>
      <c r="N112" s="408"/>
      <c r="O112" s="408"/>
      <c r="P112" s="408">
        <v>1</v>
      </c>
      <c r="Q112" s="402">
        <v>4</v>
      </c>
      <c r="R112" s="257" t="s">
        <v>935</v>
      </c>
      <c r="S112" s="257" t="s">
        <v>11</v>
      </c>
      <c r="T112" s="257" t="s">
        <v>1596</v>
      </c>
      <c r="U112" s="256"/>
      <c r="V112" s="449" t="s">
        <v>1124</v>
      </c>
      <c r="W112" s="405"/>
      <c r="X112" s="406"/>
      <c r="Y112" s="406"/>
      <c r="Z112" s="406"/>
      <c r="AA112" s="406"/>
      <c r="AB112" s="406"/>
      <c r="AC112" s="406"/>
      <c r="AD112" s="406"/>
      <c r="AE112" s="406"/>
      <c r="AF112" s="405"/>
      <c r="AG112" s="405"/>
      <c r="AH112" s="405"/>
      <c r="AI112" s="405"/>
      <c r="AJ112" s="405"/>
      <c r="AK112" s="405"/>
      <c r="AL112" s="405"/>
      <c r="AM112" s="405"/>
      <c r="AN112" s="405"/>
      <c r="AO112" s="405"/>
      <c r="AP112" s="405"/>
      <c r="AQ112" s="405"/>
      <c r="AR112" s="405"/>
      <c r="AS112" s="405"/>
      <c r="AT112" s="405"/>
      <c r="AU112" s="405"/>
      <c r="AV112" s="405"/>
      <c r="AW112" s="405"/>
      <c r="AX112" s="405"/>
      <c r="AY112" s="405"/>
      <c r="AZ112" s="405"/>
      <c r="BA112" s="405"/>
      <c r="BB112" s="405"/>
      <c r="BC112" s="405"/>
      <c r="BD112" s="405"/>
      <c r="BE112" s="405"/>
      <c r="BF112" s="405"/>
      <c r="BG112" s="405"/>
      <c r="BH112" s="405"/>
      <c r="BI112" s="405"/>
      <c r="BJ112" s="405"/>
      <c r="BK112" s="405"/>
      <c r="BL112" s="405"/>
      <c r="BM112" s="405"/>
      <c r="BN112" s="405"/>
    </row>
    <row r="113" spans="1:66" s="407" customFormat="1" ht="78" customHeight="1" x14ac:dyDescent="0.2">
      <c r="A113" s="257" t="s">
        <v>1590</v>
      </c>
      <c r="B113" s="256" t="s">
        <v>1591</v>
      </c>
      <c r="C113" s="256" t="s">
        <v>1597</v>
      </c>
      <c r="D113" s="256" t="s">
        <v>1598</v>
      </c>
      <c r="E113" s="408"/>
      <c r="F113" s="408"/>
      <c r="G113" s="408"/>
      <c r="H113" s="408"/>
      <c r="I113" s="408">
        <v>1</v>
      </c>
      <c r="J113" s="408"/>
      <c r="K113" s="408"/>
      <c r="L113" s="408"/>
      <c r="M113" s="408">
        <v>1</v>
      </c>
      <c r="N113" s="408"/>
      <c r="O113" s="408"/>
      <c r="P113" s="408"/>
      <c r="Q113" s="402">
        <v>2</v>
      </c>
      <c r="R113" s="257" t="s">
        <v>11</v>
      </c>
      <c r="S113" s="257"/>
      <c r="T113" s="257" t="s">
        <v>1599</v>
      </c>
      <c r="U113" s="256"/>
      <c r="V113" s="449" t="s">
        <v>1124</v>
      </c>
      <c r="W113" s="405"/>
      <c r="X113" s="406"/>
      <c r="Y113" s="406"/>
      <c r="Z113" s="406"/>
      <c r="AA113" s="406"/>
      <c r="AB113" s="406"/>
      <c r="AC113" s="406"/>
      <c r="AD113" s="406"/>
      <c r="AE113" s="406"/>
      <c r="AF113" s="405"/>
      <c r="AG113" s="405"/>
      <c r="AH113" s="405"/>
      <c r="AI113" s="405"/>
      <c r="AJ113" s="405"/>
      <c r="AK113" s="405"/>
      <c r="AL113" s="405"/>
      <c r="AM113" s="405"/>
      <c r="AN113" s="405"/>
      <c r="AO113" s="405"/>
      <c r="AP113" s="405"/>
      <c r="AQ113" s="405"/>
      <c r="AR113" s="405"/>
      <c r="AS113" s="405"/>
      <c r="AT113" s="405"/>
      <c r="AU113" s="405"/>
      <c r="AV113" s="405"/>
      <c r="AW113" s="405"/>
      <c r="AX113" s="405"/>
      <c r="AY113" s="405"/>
      <c r="AZ113" s="405"/>
      <c r="BA113" s="405"/>
      <c r="BB113" s="405"/>
      <c r="BC113" s="405"/>
      <c r="BD113" s="405"/>
      <c r="BE113" s="405"/>
      <c r="BF113" s="405"/>
      <c r="BG113" s="405"/>
      <c r="BH113" s="405"/>
      <c r="BI113" s="405"/>
      <c r="BJ113" s="405"/>
      <c r="BK113" s="405"/>
      <c r="BL113" s="405"/>
      <c r="BM113" s="405"/>
      <c r="BN113" s="405"/>
    </row>
    <row r="114" spans="1:66" s="407" customFormat="1" ht="78" customHeight="1" x14ac:dyDescent="0.2">
      <c r="A114" s="257" t="s">
        <v>1537</v>
      </c>
      <c r="B114" s="256" t="s">
        <v>1600</v>
      </c>
      <c r="C114" s="256" t="s">
        <v>1601</v>
      </c>
      <c r="D114" s="256" t="s">
        <v>1602</v>
      </c>
      <c r="E114" s="408"/>
      <c r="F114" s="408"/>
      <c r="G114" s="408"/>
      <c r="H114" s="408">
        <v>1</v>
      </c>
      <c r="I114" s="408"/>
      <c r="J114" s="408"/>
      <c r="K114" s="408">
        <v>1</v>
      </c>
      <c r="L114" s="408"/>
      <c r="M114" s="408"/>
      <c r="N114" s="408"/>
      <c r="O114" s="408">
        <v>1</v>
      </c>
      <c r="P114" s="408"/>
      <c r="Q114" s="402">
        <v>3</v>
      </c>
      <c r="R114" s="257" t="s">
        <v>935</v>
      </c>
      <c r="S114" s="257" t="s">
        <v>937</v>
      </c>
      <c r="T114" s="257"/>
      <c r="U114" s="256" t="s">
        <v>1603</v>
      </c>
      <c r="V114" s="449" t="s">
        <v>1124</v>
      </c>
      <c r="W114" s="405"/>
      <c r="X114" s="406"/>
      <c r="Y114" s="406"/>
      <c r="Z114" s="406"/>
      <c r="AA114" s="406"/>
      <c r="AB114" s="406"/>
      <c r="AC114" s="406"/>
      <c r="AD114" s="406"/>
      <c r="AE114" s="406"/>
      <c r="AF114" s="405"/>
      <c r="AG114" s="405"/>
      <c r="AH114" s="405"/>
      <c r="AI114" s="405"/>
      <c r="AJ114" s="405"/>
      <c r="AK114" s="405"/>
      <c r="AL114" s="405"/>
      <c r="AM114" s="405"/>
      <c r="AN114" s="405"/>
      <c r="AO114" s="405"/>
      <c r="AP114" s="405"/>
      <c r="AQ114" s="405"/>
      <c r="AR114" s="405"/>
      <c r="AS114" s="405"/>
      <c r="AT114" s="405"/>
      <c r="AU114" s="405"/>
      <c r="AV114" s="405"/>
      <c r="AW114" s="405"/>
      <c r="AX114" s="405"/>
      <c r="AY114" s="405"/>
      <c r="AZ114" s="405"/>
      <c r="BA114" s="405"/>
      <c r="BB114" s="405"/>
      <c r="BC114" s="405"/>
      <c r="BD114" s="405"/>
      <c r="BE114" s="405"/>
      <c r="BF114" s="405"/>
      <c r="BG114" s="405"/>
      <c r="BH114" s="405"/>
      <c r="BI114" s="405"/>
      <c r="BJ114" s="405"/>
      <c r="BK114" s="405"/>
      <c r="BL114" s="405"/>
      <c r="BM114" s="405"/>
      <c r="BN114" s="405"/>
    </row>
    <row r="115" spans="1:66" s="407" customFormat="1" ht="71.25" customHeight="1" x14ac:dyDescent="0.2">
      <c r="A115" s="257" t="s">
        <v>1537</v>
      </c>
      <c r="B115" s="256" t="s">
        <v>1600</v>
      </c>
      <c r="C115" s="256" t="s">
        <v>1604</v>
      </c>
      <c r="D115" s="256" t="s">
        <v>1605</v>
      </c>
      <c r="E115" s="408"/>
      <c r="F115" s="408"/>
      <c r="G115" s="408"/>
      <c r="H115" s="408">
        <v>1</v>
      </c>
      <c r="I115" s="408"/>
      <c r="J115" s="408"/>
      <c r="K115" s="408"/>
      <c r="L115" s="408"/>
      <c r="M115" s="408"/>
      <c r="N115" s="408">
        <v>1</v>
      </c>
      <c r="O115" s="408"/>
      <c r="P115" s="408"/>
      <c r="Q115" s="402">
        <v>2</v>
      </c>
      <c r="R115" s="257" t="s">
        <v>935</v>
      </c>
      <c r="S115" s="257" t="s">
        <v>937</v>
      </c>
      <c r="T115" s="257"/>
      <c r="U115" s="256" t="s">
        <v>1603</v>
      </c>
      <c r="V115" s="449" t="s">
        <v>1124</v>
      </c>
      <c r="W115" s="405"/>
      <c r="X115" s="406"/>
      <c r="Y115" s="406"/>
      <c r="Z115" s="406"/>
      <c r="AA115" s="406"/>
      <c r="AB115" s="406"/>
      <c r="AC115" s="406"/>
      <c r="AD115" s="406"/>
      <c r="AE115" s="406"/>
      <c r="AF115" s="405"/>
      <c r="AG115" s="405"/>
      <c r="AH115" s="405"/>
      <c r="AI115" s="405"/>
      <c r="AJ115" s="405"/>
      <c r="AK115" s="405"/>
      <c r="AL115" s="405"/>
      <c r="AM115" s="405"/>
      <c r="AN115" s="405"/>
      <c r="AO115" s="405"/>
      <c r="AP115" s="405"/>
      <c r="AQ115" s="405"/>
      <c r="AR115" s="405"/>
      <c r="AS115" s="405"/>
      <c r="AT115" s="405"/>
      <c r="AU115" s="405"/>
      <c r="AV115" s="405"/>
      <c r="AW115" s="405"/>
      <c r="AX115" s="405"/>
      <c r="AY115" s="405"/>
      <c r="AZ115" s="405"/>
      <c r="BA115" s="405"/>
      <c r="BB115" s="405"/>
      <c r="BC115" s="405"/>
      <c r="BD115" s="405"/>
      <c r="BE115" s="405"/>
      <c r="BF115" s="405"/>
      <c r="BG115" s="405"/>
      <c r="BH115" s="405"/>
      <c r="BI115" s="405"/>
      <c r="BJ115" s="405"/>
      <c r="BK115" s="405"/>
      <c r="BL115" s="405"/>
      <c r="BM115" s="405"/>
      <c r="BN115" s="405"/>
    </row>
    <row r="116" spans="1:66" s="407" customFormat="1" ht="63.75" x14ac:dyDescent="0.2">
      <c r="A116" s="257" t="s">
        <v>1077</v>
      </c>
      <c r="B116" s="257" t="s">
        <v>1117</v>
      </c>
      <c r="C116" s="257" t="s">
        <v>1118</v>
      </c>
      <c r="D116" s="257" t="s">
        <v>1122</v>
      </c>
      <c r="E116" s="401"/>
      <c r="F116" s="401"/>
      <c r="G116" s="401">
        <v>1</v>
      </c>
      <c r="H116" s="401"/>
      <c r="I116" s="401"/>
      <c r="J116" s="401">
        <v>1</v>
      </c>
      <c r="K116" s="401"/>
      <c r="L116" s="401"/>
      <c r="M116" s="401">
        <v>1</v>
      </c>
      <c r="N116" s="401"/>
      <c r="O116" s="401">
        <v>1</v>
      </c>
      <c r="P116" s="401"/>
      <c r="Q116" s="402">
        <f t="shared" si="1"/>
        <v>4</v>
      </c>
      <c r="R116" s="257" t="s">
        <v>934</v>
      </c>
      <c r="S116" s="257"/>
      <c r="T116" s="257"/>
      <c r="U116" s="257"/>
      <c r="V116" s="404" t="s">
        <v>1124</v>
      </c>
      <c r="W116" s="405"/>
      <c r="X116" s="406"/>
      <c r="Y116" s="406"/>
      <c r="Z116" s="406"/>
      <c r="AA116" s="406"/>
      <c r="AB116" s="406"/>
      <c r="AC116" s="406"/>
      <c r="AD116" s="406"/>
      <c r="AE116" s="406"/>
      <c r="AF116" s="405"/>
      <c r="AG116" s="405"/>
      <c r="AH116" s="405"/>
      <c r="AI116" s="405"/>
      <c r="AJ116" s="405"/>
      <c r="AK116" s="405"/>
      <c r="AL116" s="405"/>
      <c r="AM116" s="405"/>
      <c r="AN116" s="405"/>
      <c r="AO116" s="405"/>
      <c r="AP116" s="405"/>
      <c r="AQ116" s="405"/>
      <c r="AR116" s="405"/>
      <c r="AS116" s="405"/>
      <c r="AT116" s="405"/>
      <c r="AU116" s="405"/>
      <c r="AV116" s="405"/>
      <c r="AW116" s="405"/>
      <c r="AX116" s="405"/>
      <c r="AY116" s="405"/>
      <c r="AZ116" s="405"/>
      <c r="BA116" s="405"/>
      <c r="BB116" s="405"/>
      <c r="BC116" s="405"/>
      <c r="BD116" s="405"/>
      <c r="BE116" s="405"/>
      <c r="BF116" s="405"/>
      <c r="BG116" s="405"/>
      <c r="BH116" s="405"/>
      <c r="BI116" s="405"/>
      <c r="BJ116" s="405"/>
      <c r="BK116" s="405"/>
      <c r="BL116" s="405"/>
      <c r="BM116" s="405"/>
      <c r="BN116" s="405"/>
    </row>
    <row r="117" spans="1:66" s="407" customFormat="1" ht="63.75" x14ac:dyDescent="0.2">
      <c r="A117" s="257" t="s">
        <v>1077</v>
      </c>
      <c r="B117" s="257" t="s">
        <v>1117</v>
      </c>
      <c r="C117" s="257" t="s">
        <v>1120</v>
      </c>
      <c r="D117" s="256" t="s">
        <v>1119</v>
      </c>
      <c r="E117" s="408"/>
      <c r="F117" s="408">
        <v>1</v>
      </c>
      <c r="G117" s="408"/>
      <c r="H117" s="408">
        <v>1</v>
      </c>
      <c r="I117" s="408"/>
      <c r="J117" s="408">
        <v>1</v>
      </c>
      <c r="K117" s="408"/>
      <c r="L117" s="408">
        <v>1</v>
      </c>
      <c r="M117" s="408"/>
      <c r="N117" s="408">
        <v>1</v>
      </c>
      <c r="O117" s="408"/>
      <c r="P117" s="408"/>
      <c r="Q117" s="402">
        <f t="shared" si="1"/>
        <v>5</v>
      </c>
      <c r="R117" s="257" t="s">
        <v>935</v>
      </c>
      <c r="S117" s="257" t="s">
        <v>937</v>
      </c>
      <c r="T117" s="257"/>
      <c r="U117" s="256"/>
      <c r="V117" s="404" t="s">
        <v>1124</v>
      </c>
      <c r="W117" s="405"/>
      <c r="X117" s="406"/>
      <c r="Y117" s="406"/>
      <c r="Z117" s="406"/>
      <c r="AA117" s="406"/>
      <c r="AB117" s="406"/>
      <c r="AC117" s="406"/>
      <c r="AD117" s="406"/>
      <c r="AE117" s="406"/>
      <c r="AF117" s="405"/>
      <c r="AG117" s="405"/>
      <c r="AH117" s="405"/>
      <c r="AI117" s="405"/>
      <c r="AJ117" s="405"/>
      <c r="AK117" s="405"/>
      <c r="AL117" s="405"/>
      <c r="AM117" s="405"/>
      <c r="AN117" s="405"/>
      <c r="AO117" s="405"/>
      <c r="AP117" s="405"/>
      <c r="AQ117" s="405"/>
      <c r="AR117" s="405"/>
      <c r="AS117" s="405"/>
      <c r="AT117" s="405"/>
      <c r="AU117" s="405"/>
      <c r="AV117" s="405"/>
      <c r="AW117" s="405"/>
      <c r="AX117" s="405"/>
      <c r="AY117" s="405"/>
      <c r="AZ117" s="405"/>
      <c r="BA117" s="405"/>
      <c r="BB117" s="405"/>
      <c r="BC117" s="405"/>
      <c r="BD117" s="405"/>
      <c r="BE117" s="405"/>
      <c r="BF117" s="405"/>
      <c r="BG117" s="405"/>
      <c r="BH117" s="405"/>
      <c r="BI117" s="405"/>
      <c r="BJ117" s="405"/>
      <c r="BK117" s="405"/>
      <c r="BL117" s="405"/>
      <c r="BM117" s="405"/>
      <c r="BN117" s="405"/>
    </row>
    <row r="118" spans="1:66" s="407" customFormat="1" ht="63.75" x14ac:dyDescent="0.2">
      <c r="A118" s="257" t="s">
        <v>1077</v>
      </c>
      <c r="B118" s="257" t="s">
        <v>1117</v>
      </c>
      <c r="C118" s="257" t="s">
        <v>1121</v>
      </c>
      <c r="D118" s="257" t="s">
        <v>1123</v>
      </c>
      <c r="E118" s="401"/>
      <c r="F118" s="401"/>
      <c r="G118" s="401"/>
      <c r="H118" s="401"/>
      <c r="I118" s="401"/>
      <c r="J118" s="401"/>
      <c r="K118" s="401"/>
      <c r="L118" s="401"/>
      <c r="M118" s="401">
        <v>1</v>
      </c>
      <c r="N118" s="401"/>
      <c r="O118" s="401"/>
      <c r="P118" s="401"/>
      <c r="Q118" s="402">
        <f t="shared" si="1"/>
        <v>1</v>
      </c>
      <c r="R118" s="257" t="s">
        <v>934</v>
      </c>
      <c r="S118" s="257"/>
      <c r="T118" s="257"/>
      <c r="U118" s="257"/>
      <c r="V118" s="404" t="s">
        <v>1124</v>
      </c>
      <c r="W118" s="405"/>
      <c r="X118" s="406"/>
      <c r="Y118" s="406"/>
      <c r="Z118" s="406"/>
      <c r="AA118" s="406"/>
      <c r="AB118" s="406"/>
      <c r="AC118" s="406"/>
      <c r="AD118" s="406"/>
      <c r="AE118" s="406"/>
      <c r="AF118" s="405"/>
      <c r="AG118" s="405"/>
      <c r="AH118" s="405"/>
      <c r="AI118" s="405"/>
      <c r="AJ118" s="405"/>
      <c r="AK118" s="405"/>
      <c r="AL118" s="405"/>
      <c r="AM118" s="405"/>
      <c r="AN118" s="405"/>
      <c r="AO118" s="405"/>
      <c r="AP118" s="405"/>
      <c r="AQ118" s="405"/>
      <c r="AR118" s="405"/>
      <c r="AS118" s="405"/>
      <c r="AT118" s="405"/>
      <c r="AU118" s="405"/>
      <c r="AV118" s="405"/>
      <c r="AW118" s="405"/>
      <c r="AX118" s="405"/>
      <c r="AY118" s="405"/>
      <c r="AZ118" s="405"/>
      <c r="BA118" s="405"/>
      <c r="BB118" s="405"/>
      <c r="BC118" s="405"/>
      <c r="BD118" s="405"/>
      <c r="BE118" s="405"/>
      <c r="BF118" s="405"/>
      <c r="BG118" s="405"/>
      <c r="BH118" s="405"/>
      <c r="BI118" s="405"/>
      <c r="BJ118" s="405"/>
      <c r="BK118" s="405"/>
      <c r="BL118" s="405"/>
      <c r="BM118" s="405"/>
      <c r="BN118" s="405"/>
    </row>
    <row r="119" spans="1:66" s="407" customFormat="1" ht="102" x14ac:dyDescent="0.2">
      <c r="A119" s="257" t="s">
        <v>1077</v>
      </c>
      <c r="B119" s="257" t="s">
        <v>1324</v>
      </c>
      <c r="C119" s="257" t="s">
        <v>1325</v>
      </c>
      <c r="D119" s="403" t="s">
        <v>1335</v>
      </c>
      <c r="E119" s="408"/>
      <c r="F119" s="408"/>
      <c r="G119" s="408"/>
      <c r="H119" s="408">
        <v>1</v>
      </c>
      <c r="I119" s="408"/>
      <c r="J119" s="408"/>
      <c r="K119" s="408"/>
      <c r="L119" s="408"/>
      <c r="M119" s="408">
        <v>1</v>
      </c>
      <c r="N119" s="408"/>
      <c r="O119" s="408"/>
      <c r="P119" s="408"/>
      <c r="Q119" s="402">
        <f t="shared" si="1"/>
        <v>2</v>
      </c>
      <c r="R119" s="257" t="s">
        <v>935</v>
      </c>
      <c r="S119" s="257" t="s">
        <v>1853</v>
      </c>
      <c r="T119" s="257"/>
      <c r="U119" s="256" t="s">
        <v>1336</v>
      </c>
      <c r="V119" s="409" t="s">
        <v>1337</v>
      </c>
      <c r="W119" s="405"/>
      <c r="X119" s="406"/>
      <c r="Y119" s="406"/>
      <c r="Z119" s="406"/>
      <c r="AA119" s="406"/>
      <c r="AB119" s="406"/>
      <c r="AC119" s="406"/>
      <c r="AD119" s="406"/>
      <c r="AE119" s="406"/>
      <c r="AF119" s="405"/>
      <c r="AG119" s="405"/>
      <c r="AH119" s="405"/>
      <c r="AI119" s="405"/>
      <c r="AJ119" s="405"/>
      <c r="AK119" s="405"/>
      <c r="AL119" s="405"/>
      <c r="AM119" s="405"/>
      <c r="AN119" s="405"/>
      <c r="AO119" s="405"/>
      <c r="AP119" s="405"/>
      <c r="AQ119" s="405"/>
      <c r="AR119" s="405"/>
      <c r="AS119" s="405"/>
      <c r="AT119" s="405"/>
      <c r="AU119" s="405"/>
      <c r="AV119" s="405"/>
      <c r="AW119" s="405"/>
      <c r="AX119" s="405"/>
      <c r="AY119" s="405"/>
      <c r="AZ119" s="405"/>
      <c r="BA119" s="405"/>
      <c r="BB119" s="405"/>
      <c r="BC119" s="405"/>
      <c r="BD119" s="405"/>
      <c r="BE119" s="405"/>
      <c r="BF119" s="405"/>
      <c r="BG119" s="405"/>
      <c r="BH119" s="405"/>
      <c r="BI119" s="405"/>
      <c r="BJ119" s="405"/>
      <c r="BK119" s="405"/>
      <c r="BL119" s="405"/>
      <c r="BM119" s="405"/>
      <c r="BN119" s="405"/>
    </row>
    <row r="120" spans="1:66" s="407" customFormat="1" ht="102" x14ac:dyDescent="0.2">
      <c r="A120" s="257" t="s">
        <v>1077</v>
      </c>
      <c r="B120" s="257" t="s">
        <v>1324</v>
      </c>
      <c r="C120" s="257" t="s">
        <v>1326</v>
      </c>
      <c r="D120" s="403" t="s">
        <v>1338</v>
      </c>
      <c r="E120" s="401"/>
      <c r="F120" s="401">
        <v>1</v>
      </c>
      <c r="G120" s="401"/>
      <c r="H120" s="401"/>
      <c r="I120" s="401">
        <v>1</v>
      </c>
      <c r="J120" s="401"/>
      <c r="K120" s="401"/>
      <c r="L120" s="401">
        <v>1</v>
      </c>
      <c r="M120" s="401"/>
      <c r="N120" s="401"/>
      <c r="O120" s="401"/>
      <c r="P120" s="401"/>
      <c r="Q120" s="402">
        <f t="shared" si="1"/>
        <v>3</v>
      </c>
      <c r="R120" s="257" t="s">
        <v>934</v>
      </c>
      <c r="S120" s="257"/>
      <c r="T120" s="257"/>
      <c r="U120" s="410"/>
      <c r="V120" s="449" t="s">
        <v>1337</v>
      </c>
      <c r="W120" s="405"/>
      <c r="X120" s="406"/>
      <c r="Y120" s="406"/>
      <c r="Z120" s="406"/>
      <c r="AA120" s="406"/>
      <c r="AB120" s="406"/>
      <c r="AC120" s="406"/>
      <c r="AD120" s="406"/>
      <c r="AE120" s="406"/>
      <c r="AF120" s="405"/>
      <c r="AG120" s="405"/>
      <c r="AH120" s="405"/>
      <c r="AI120" s="405"/>
      <c r="AJ120" s="405"/>
      <c r="AK120" s="405"/>
      <c r="AL120" s="405"/>
      <c r="AM120" s="405"/>
      <c r="AN120" s="405"/>
      <c r="AO120" s="405"/>
      <c r="AP120" s="405"/>
      <c r="AQ120" s="405"/>
      <c r="AR120" s="405"/>
      <c r="AS120" s="405"/>
      <c r="AT120" s="405"/>
      <c r="AU120" s="405"/>
      <c r="AV120" s="405"/>
      <c r="AW120" s="405"/>
      <c r="AX120" s="405"/>
      <c r="AY120" s="405"/>
      <c r="AZ120" s="405"/>
      <c r="BA120" s="405"/>
      <c r="BB120" s="405"/>
      <c r="BC120" s="405"/>
      <c r="BD120" s="405"/>
      <c r="BE120" s="405"/>
      <c r="BF120" s="405"/>
      <c r="BG120" s="405"/>
      <c r="BH120" s="405"/>
      <c r="BI120" s="405"/>
      <c r="BJ120" s="405"/>
      <c r="BK120" s="405"/>
      <c r="BL120" s="405"/>
      <c r="BM120" s="405"/>
      <c r="BN120" s="405"/>
    </row>
    <row r="121" spans="1:66" s="407" customFormat="1" ht="102" x14ac:dyDescent="0.2">
      <c r="A121" s="257" t="s">
        <v>1077</v>
      </c>
      <c r="B121" s="450" t="s">
        <v>1324</v>
      </c>
      <c r="C121" s="450" t="s">
        <v>1327</v>
      </c>
      <c r="D121" s="448" t="s">
        <v>1339</v>
      </c>
      <c r="E121" s="448"/>
      <c r="F121" s="448"/>
      <c r="G121" s="448">
        <v>1</v>
      </c>
      <c r="H121" s="448"/>
      <c r="I121" s="448"/>
      <c r="J121" s="448"/>
      <c r="K121" s="448"/>
      <c r="L121" s="448"/>
      <c r="M121" s="457">
        <v>1</v>
      </c>
      <c r="N121" s="457"/>
      <c r="O121" s="457"/>
      <c r="P121" s="457"/>
      <c r="Q121" s="458">
        <f t="shared" si="1"/>
        <v>2</v>
      </c>
      <c r="R121" s="450" t="s">
        <v>1854</v>
      </c>
      <c r="S121" s="450"/>
      <c r="T121" s="450"/>
      <c r="U121" s="450"/>
      <c r="V121" s="427" t="s">
        <v>1340</v>
      </c>
      <c r="W121" s="405" t="s">
        <v>1816</v>
      </c>
      <c r="X121" s="406"/>
      <c r="Y121" s="406"/>
      <c r="Z121" s="406"/>
      <c r="AA121" s="406"/>
      <c r="AB121" s="406"/>
      <c r="AC121" s="406"/>
      <c r="AD121" s="406"/>
      <c r="AE121" s="406"/>
      <c r="AF121" s="405"/>
      <c r="AG121" s="405"/>
      <c r="AH121" s="405"/>
      <c r="AI121" s="405"/>
      <c r="AJ121" s="405"/>
      <c r="AK121" s="405"/>
      <c r="AL121" s="405"/>
      <c r="AM121" s="405"/>
      <c r="AN121" s="405"/>
      <c r="AO121" s="405"/>
      <c r="AP121" s="405"/>
      <c r="AQ121" s="405"/>
      <c r="AR121" s="405"/>
      <c r="AS121" s="405"/>
      <c r="AT121" s="405"/>
      <c r="AU121" s="405"/>
      <c r="AV121" s="405"/>
      <c r="AW121" s="405"/>
      <c r="AX121" s="405"/>
      <c r="AY121" s="405"/>
      <c r="AZ121" s="405"/>
      <c r="BA121" s="405"/>
      <c r="BB121" s="405"/>
      <c r="BC121" s="405"/>
      <c r="BD121" s="405"/>
      <c r="BE121" s="405"/>
      <c r="BF121" s="405"/>
      <c r="BG121" s="405"/>
      <c r="BH121" s="405"/>
      <c r="BI121" s="405"/>
      <c r="BJ121" s="405"/>
      <c r="BK121" s="405"/>
      <c r="BL121" s="405"/>
      <c r="BM121" s="405"/>
      <c r="BN121" s="405"/>
    </row>
    <row r="122" spans="1:66" s="407" customFormat="1" ht="102" x14ac:dyDescent="0.2">
      <c r="A122" s="257" t="s">
        <v>1077</v>
      </c>
      <c r="B122" s="257" t="s">
        <v>1324</v>
      </c>
      <c r="C122" s="257" t="s">
        <v>1328</v>
      </c>
      <c r="D122" s="403" t="s">
        <v>1341</v>
      </c>
      <c r="E122" s="403"/>
      <c r="F122" s="403">
        <v>1</v>
      </c>
      <c r="G122" s="403"/>
      <c r="H122" s="403"/>
      <c r="I122" s="403">
        <v>1</v>
      </c>
      <c r="J122" s="403"/>
      <c r="K122" s="403">
        <v>1</v>
      </c>
      <c r="L122" s="403"/>
      <c r="M122" s="411"/>
      <c r="N122" s="411"/>
      <c r="O122" s="411"/>
      <c r="P122" s="411"/>
      <c r="Q122" s="402">
        <f t="shared" si="1"/>
        <v>3</v>
      </c>
      <c r="R122" s="257" t="s">
        <v>1855</v>
      </c>
      <c r="S122" s="257"/>
      <c r="T122" s="403" t="s">
        <v>1344</v>
      </c>
      <c r="U122" s="410"/>
      <c r="V122" s="404" t="s">
        <v>1337</v>
      </c>
      <c r="W122" s="405"/>
      <c r="X122" s="406"/>
      <c r="Y122" s="406"/>
      <c r="Z122" s="406"/>
      <c r="AA122" s="406"/>
      <c r="AB122" s="406"/>
      <c r="AC122" s="406"/>
      <c r="AD122" s="406"/>
      <c r="AE122" s="406"/>
      <c r="AF122" s="405"/>
      <c r="AG122" s="405"/>
      <c r="AH122" s="405"/>
      <c r="AI122" s="405"/>
      <c r="AJ122" s="405"/>
      <c r="AK122" s="405"/>
      <c r="AL122" s="405"/>
      <c r="AM122" s="405"/>
      <c r="AN122" s="405"/>
      <c r="AO122" s="405"/>
      <c r="AP122" s="405"/>
      <c r="AQ122" s="405"/>
      <c r="AR122" s="405"/>
      <c r="AS122" s="405"/>
      <c r="AT122" s="405"/>
      <c r="AU122" s="405"/>
      <c r="AV122" s="405"/>
      <c r="AW122" s="405"/>
      <c r="AX122" s="405"/>
      <c r="AY122" s="405"/>
      <c r="AZ122" s="405"/>
      <c r="BA122" s="405"/>
      <c r="BB122" s="405"/>
      <c r="BC122" s="405"/>
      <c r="BD122" s="405"/>
      <c r="BE122" s="405"/>
      <c r="BF122" s="405"/>
      <c r="BG122" s="405"/>
      <c r="BH122" s="405"/>
      <c r="BI122" s="405"/>
      <c r="BJ122" s="405"/>
      <c r="BK122" s="405"/>
      <c r="BL122" s="405"/>
      <c r="BM122" s="405"/>
      <c r="BN122" s="405"/>
    </row>
    <row r="123" spans="1:66" s="407" customFormat="1" ht="102" x14ac:dyDescent="0.2">
      <c r="A123" s="257" t="s">
        <v>1077</v>
      </c>
      <c r="B123" s="445" t="s">
        <v>1324</v>
      </c>
      <c r="C123" s="445" t="s">
        <v>1329</v>
      </c>
      <c r="D123" s="448" t="s">
        <v>1342</v>
      </c>
      <c r="E123" s="448">
        <v>1</v>
      </c>
      <c r="F123" s="448"/>
      <c r="G123" s="448"/>
      <c r="H123" s="448"/>
      <c r="I123" s="448"/>
      <c r="J123" s="448">
        <v>1</v>
      </c>
      <c r="K123" s="448"/>
      <c r="L123" s="448"/>
      <c r="M123" s="457"/>
      <c r="N123" s="457"/>
      <c r="O123" s="457"/>
      <c r="P123" s="457"/>
      <c r="Q123" s="447">
        <f t="shared" si="1"/>
        <v>2</v>
      </c>
      <c r="R123" s="445" t="s">
        <v>934</v>
      </c>
      <c r="S123" s="445"/>
      <c r="T123" s="445"/>
      <c r="U123" s="450"/>
      <c r="V123" s="427" t="s">
        <v>1337</v>
      </c>
      <c r="W123" s="405" t="s">
        <v>1817</v>
      </c>
      <c r="X123" s="406"/>
      <c r="Y123" s="406"/>
      <c r="Z123" s="406"/>
      <c r="AA123" s="406"/>
      <c r="AB123" s="406"/>
      <c r="AC123" s="406"/>
      <c r="AD123" s="406"/>
      <c r="AE123" s="406"/>
      <c r="AF123" s="405"/>
      <c r="AG123" s="405"/>
      <c r="AH123" s="405"/>
      <c r="AI123" s="405"/>
      <c r="AJ123" s="405"/>
      <c r="AK123" s="405"/>
      <c r="AL123" s="405"/>
      <c r="AM123" s="405"/>
      <c r="AN123" s="405"/>
      <c r="AO123" s="405"/>
      <c r="AP123" s="405"/>
      <c r="AQ123" s="405"/>
      <c r="AR123" s="405"/>
      <c r="AS123" s="405"/>
      <c r="AT123" s="405"/>
      <c r="AU123" s="405"/>
      <c r="AV123" s="405"/>
      <c r="AW123" s="405"/>
      <c r="AX123" s="405"/>
      <c r="AY123" s="405"/>
      <c r="AZ123" s="405"/>
      <c r="BA123" s="405"/>
      <c r="BB123" s="405"/>
      <c r="BC123" s="405"/>
      <c r="BD123" s="405"/>
      <c r="BE123" s="405"/>
      <c r="BF123" s="405"/>
      <c r="BG123" s="405"/>
      <c r="BH123" s="405"/>
      <c r="BI123" s="405"/>
      <c r="BJ123" s="405"/>
      <c r="BK123" s="405"/>
      <c r="BL123" s="405"/>
      <c r="BM123" s="405"/>
      <c r="BN123" s="405"/>
    </row>
    <row r="124" spans="1:66" s="407" customFormat="1" ht="102" x14ac:dyDescent="0.2">
      <c r="A124" s="257" t="s">
        <v>1077</v>
      </c>
      <c r="B124" s="445" t="s">
        <v>1324</v>
      </c>
      <c r="C124" s="445" t="s">
        <v>1330</v>
      </c>
      <c r="D124" s="448" t="s">
        <v>1343</v>
      </c>
      <c r="E124" s="448">
        <v>1</v>
      </c>
      <c r="F124" s="448"/>
      <c r="G124" s="448"/>
      <c r="H124" s="448"/>
      <c r="I124" s="448"/>
      <c r="J124" s="448">
        <v>1</v>
      </c>
      <c r="K124" s="448"/>
      <c r="L124" s="448"/>
      <c r="M124" s="457"/>
      <c r="N124" s="457"/>
      <c r="O124" s="457"/>
      <c r="P124" s="457"/>
      <c r="Q124" s="447">
        <f t="shared" si="1"/>
        <v>2</v>
      </c>
      <c r="R124" s="445"/>
      <c r="S124" s="445"/>
      <c r="T124" s="448" t="s">
        <v>1345</v>
      </c>
      <c r="U124" s="445"/>
      <c r="V124" s="426" t="s">
        <v>1337</v>
      </c>
      <c r="W124" s="405" t="s">
        <v>1818</v>
      </c>
      <c r="X124" s="406"/>
      <c r="Y124" s="406"/>
      <c r="Z124" s="406"/>
      <c r="AA124" s="406"/>
      <c r="AB124" s="406"/>
      <c r="AC124" s="406"/>
      <c r="AD124" s="406"/>
      <c r="AE124" s="406"/>
      <c r="AF124" s="405"/>
      <c r="AG124" s="405"/>
      <c r="AH124" s="405"/>
      <c r="AI124" s="405"/>
      <c r="AJ124" s="405"/>
      <c r="AK124" s="405"/>
      <c r="AL124" s="405"/>
      <c r="AM124" s="405"/>
      <c r="AN124" s="405"/>
      <c r="AO124" s="405"/>
      <c r="AP124" s="405"/>
      <c r="AQ124" s="405"/>
      <c r="AR124" s="405"/>
      <c r="AS124" s="405"/>
      <c r="AT124" s="405"/>
      <c r="AU124" s="405"/>
      <c r="AV124" s="405"/>
      <c r="AW124" s="405"/>
      <c r="AX124" s="405"/>
      <c r="AY124" s="405"/>
      <c r="AZ124" s="405"/>
      <c r="BA124" s="405"/>
      <c r="BB124" s="405"/>
      <c r="BC124" s="405"/>
      <c r="BD124" s="405"/>
      <c r="BE124" s="405"/>
      <c r="BF124" s="405"/>
      <c r="BG124" s="405"/>
      <c r="BH124" s="405"/>
      <c r="BI124" s="405"/>
      <c r="BJ124" s="405"/>
      <c r="BK124" s="405"/>
      <c r="BL124" s="405"/>
      <c r="BM124" s="405"/>
      <c r="BN124" s="405"/>
    </row>
    <row r="125" spans="1:66" s="407" customFormat="1" ht="102" x14ac:dyDescent="0.2">
      <c r="A125" s="257" t="s">
        <v>1077</v>
      </c>
      <c r="B125" s="257" t="s">
        <v>1324</v>
      </c>
      <c r="C125" s="257" t="s">
        <v>1331</v>
      </c>
      <c r="D125" s="403" t="s">
        <v>1346</v>
      </c>
      <c r="E125" s="401"/>
      <c r="F125" s="401">
        <v>1</v>
      </c>
      <c r="G125" s="401"/>
      <c r="H125" s="401"/>
      <c r="I125" s="401">
        <v>1</v>
      </c>
      <c r="J125" s="401"/>
      <c r="K125" s="401"/>
      <c r="L125" s="401">
        <v>1</v>
      </c>
      <c r="M125" s="401"/>
      <c r="N125" s="401"/>
      <c r="O125" s="401"/>
      <c r="P125" s="401"/>
      <c r="Q125" s="402">
        <f t="shared" si="1"/>
        <v>3</v>
      </c>
      <c r="R125" s="257" t="s">
        <v>943</v>
      </c>
      <c r="S125" s="257"/>
      <c r="T125" s="403" t="s">
        <v>1347</v>
      </c>
      <c r="U125" s="403"/>
      <c r="V125" s="404" t="s">
        <v>1337</v>
      </c>
      <c r="W125" s="405"/>
      <c r="X125" s="406"/>
      <c r="Y125" s="406"/>
      <c r="Z125" s="406"/>
      <c r="AA125" s="406"/>
      <c r="AB125" s="406"/>
      <c r="AC125" s="406"/>
      <c r="AD125" s="406"/>
      <c r="AE125" s="406"/>
      <c r="AF125" s="405"/>
      <c r="AG125" s="405"/>
      <c r="AH125" s="405"/>
      <c r="AI125" s="405"/>
      <c r="AJ125" s="405"/>
      <c r="AK125" s="405"/>
      <c r="AL125" s="405"/>
      <c r="AM125" s="405"/>
      <c r="AN125" s="405"/>
      <c r="AO125" s="405"/>
      <c r="AP125" s="405"/>
      <c r="AQ125" s="405"/>
      <c r="AR125" s="405"/>
      <c r="AS125" s="405"/>
      <c r="AT125" s="405"/>
      <c r="AU125" s="405"/>
      <c r="AV125" s="405"/>
      <c r="AW125" s="405"/>
      <c r="AX125" s="405"/>
      <c r="AY125" s="405"/>
      <c r="AZ125" s="405"/>
      <c r="BA125" s="405"/>
      <c r="BB125" s="405"/>
      <c r="BC125" s="405"/>
      <c r="BD125" s="405"/>
      <c r="BE125" s="405"/>
      <c r="BF125" s="405"/>
      <c r="BG125" s="405"/>
      <c r="BH125" s="405"/>
      <c r="BI125" s="405"/>
      <c r="BJ125" s="405"/>
      <c r="BK125" s="405"/>
      <c r="BL125" s="405"/>
      <c r="BM125" s="405"/>
      <c r="BN125" s="405"/>
    </row>
    <row r="126" spans="1:66" s="407" customFormat="1" ht="102" x14ac:dyDescent="0.2">
      <c r="A126" s="257" t="s">
        <v>1077</v>
      </c>
      <c r="B126" s="257" t="s">
        <v>1324</v>
      </c>
      <c r="C126" s="257" t="s">
        <v>1332</v>
      </c>
      <c r="D126" s="403" t="s">
        <v>1348</v>
      </c>
      <c r="E126" s="401"/>
      <c r="F126" s="401"/>
      <c r="G126" s="401">
        <v>1</v>
      </c>
      <c r="H126" s="401"/>
      <c r="I126" s="401"/>
      <c r="J126" s="401"/>
      <c r="K126" s="401"/>
      <c r="L126" s="401"/>
      <c r="M126" s="401">
        <v>1</v>
      </c>
      <c r="N126" s="401"/>
      <c r="O126" s="401"/>
      <c r="P126" s="401"/>
      <c r="Q126" s="402">
        <f t="shared" si="1"/>
        <v>2</v>
      </c>
      <c r="R126" s="257"/>
      <c r="S126" s="257"/>
      <c r="T126" s="403" t="s">
        <v>1350</v>
      </c>
      <c r="U126" s="257"/>
      <c r="V126" s="404" t="s">
        <v>1337</v>
      </c>
      <c r="W126" s="405"/>
      <c r="X126" s="406"/>
      <c r="Y126" s="406"/>
      <c r="Z126" s="406"/>
      <c r="AA126" s="406"/>
      <c r="AB126" s="406"/>
      <c r="AC126" s="406"/>
      <c r="AD126" s="406"/>
      <c r="AE126" s="406"/>
      <c r="AF126" s="405"/>
      <c r="AG126" s="405"/>
      <c r="AH126" s="405"/>
      <c r="AI126" s="405"/>
      <c r="AJ126" s="405"/>
      <c r="AK126" s="405"/>
      <c r="AL126" s="405"/>
      <c r="AM126" s="405"/>
      <c r="AN126" s="405"/>
      <c r="AO126" s="405"/>
      <c r="AP126" s="405"/>
      <c r="AQ126" s="405"/>
      <c r="AR126" s="405"/>
      <c r="AS126" s="405"/>
      <c r="AT126" s="405"/>
      <c r="AU126" s="405"/>
      <c r="AV126" s="405"/>
      <c r="AW126" s="405"/>
      <c r="AX126" s="405"/>
      <c r="AY126" s="405"/>
      <c r="AZ126" s="405"/>
      <c r="BA126" s="405"/>
      <c r="BB126" s="405"/>
      <c r="BC126" s="405"/>
      <c r="BD126" s="405"/>
      <c r="BE126" s="405"/>
      <c r="BF126" s="405"/>
      <c r="BG126" s="405"/>
      <c r="BH126" s="405"/>
      <c r="BI126" s="405"/>
      <c r="BJ126" s="405"/>
      <c r="BK126" s="405"/>
      <c r="BL126" s="405"/>
      <c r="BM126" s="405"/>
      <c r="BN126" s="405"/>
    </row>
    <row r="127" spans="1:66" s="407" customFormat="1" ht="102" x14ac:dyDescent="0.2">
      <c r="A127" s="257" t="s">
        <v>1077</v>
      </c>
      <c r="B127" s="257" t="s">
        <v>1324</v>
      </c>
      <c r="C127" s="257" t="s">
        <v>1333</v>
      </c>
      <c r="D127" s="403" t="s">
        <v>1349</v>
      </c>
      <c r="E127" s="408">
        <v>1</v>
      </c>
      <c r="F127" s="408">
        <v>1</v>
      </c>
      <c r="G127" s="408">
        <v>1</v>
      </c>
      <c r="H127" s="408">
        <v>1</v>
      </c>
      <c r="I127" s="408">
        <v>1</v>
      </c>
      <c r="J127" s="408">
        <v>1</v>
      </c>
      <c r="K127" s="408">
        <v>1</v>
      </c>
      <c r="L127" s="408">
        <v>1</v>
      </c>
      <c r="M127" s="408">
        <v>1</v>
      </c>
      <c r="N127" s="408">
        <v>1</v>
      </c>
      <c r="O127" s="408">
        <v>1</v>
      </c>
      <c r="P127" s="408">
        <v>1</v>
      </c>
      <c r="Q127" s="402">
        <f t="shared" si="1"/>
        <v>12</v>
      </c>
      <c r="R127" s="257"/>
      <c r="S127" s="257"/>
      <c r="T127" s="403" t="s">
        <v>1351</v>
      </c>
      <c r="U127" s="256"/>
      <c r="V127" s="409" t="s">
        <v>1337</v>
      </c>
      <c r="W127" s="405"/>
      <c r="X127" s="406"/>
      <c r="Y127" s="406"/>
      <c r="Z127" s="406"/>
      <c r="AA127" s="406"/>
      <c r="AB127" s="406"/>
      <c r="AC127" s="406"/>
      <c r="AD127" s="406"/>
      <c r="AE127" s="406"/>
      <c r="AF127" s="405"/>
      <c r="AG127" s="405"/>
      <c r="AH127" s="405"/>
      <c r="AI127" s="405"/>
      <c r="AJ127" s="405"/>
      <c r="AK127" s="405"/>
      <c r="AL127" s="405"/>
      <c r="AM127" s="405"/>
      <c r="AN127" s="405"/>
      <c r="AO127" s="405"/>
      <c r="AP127" s="405"/>
      <c r="AQ127" s="405"/>
      <c r="AR127" s="405"/>
      <c r="AS127" s="405"/>
      <c r="AT127" s="405"/>
      <c r="AU127" s="405"/>
      <c r="AV127" s="405"/>
      <c r="AW127" s="405"/>
      <c r="AX127" s="405"/>
      <c r="AY127" s="405"/>
      <c r="AZ127" s="405"/>
      <c r="BA127" s="405"/>
      <c r="BB127" s="405"/>
      <c r="BC127" s="405"/>
      <c r="BD127" s="405"/>
      <c r="BE127" s="405"/>
      <c r="BF127" s="405"/>
      <c r="BG127" s="405"/>
      <c r="BH127" s="405"/>
      <c r="BI127" s="405"/>
      <c r="BJ127" s="405"/>
      <c r="BK127" s="405"/>
      <c r="BL127" s="405"/>
      <c r="BM127" s="405"/>
      <c r="BN127" s="405"/>
    </row>
    <row r="128" spans="1:66" s="407" customFormat="1" ht="85.5" customHeight="1" x14ac:dyDescent="0.2">
      <c r="A128" s="257" t="s">
        <v>1606</v>
      </c>
      <c r="B128" s="257" t="s">
        <v>1607</v>
      </c>
      <c r="C128" s="257" t="s">
        <v>1608</v>
      </c>
      <c r="D128" s="403" t="s">
        <v>1609</v>
      </c>
      <c r="E128" s="408"/>
      <c r="F128" s="408"/>
      <c r="G128" s="408">
        <v>1</v>
      </c>
      <c r="H128" s="408"/>
      <c r="I128" s="408"/>
      <c r="J128" s="408">
        <v>1</v>
      </c>
      <c r="K128" s="408"/>
      <c r="L128" s="408"/>
      <c r="M128" s="408">
        <v>1</v>
      </c>
      <c r="N128" s="408"/>
      <c r="O128" s="408"/>
      <c r="P128" s="408">
        <v>1</v>
      </c>
      <c r="Q128" s="402">
        <v>4</v>
      </c>
      <c r="R128" s="257" t="s">
        <v>934</v>
      </c>
      <c r="S128" s="257"/>
      <c r="T128" s="403"/>
      <c r="U128" s="256"/>
      <c r="V128" s="449" t="s">
        <v>1610</v>
      </c>
      <c r="W128" s="405"/>
      <c r="X128" s="406"/>
      <c r="Y128" s="406"/>
      <c r="Z128" s="406"/>
      <c r="AA128" s="406"/>
      <c r="AB128" s="406"/>
      <c r="AC128" s="406"/>
      <c r="AD128" s="406"/>
      <c r="AE128" s="406"/>
      <c r="AF128" s="405"/>
      <c r="AG128" s="405"/>
      <c r="AH128" s="405"/>
      <c r="AI128" s="405"/>
      <c r="AJ128" s="405"/>
      <c r="AK128" s="405"/>
      <c r="AL128" s="405"/>
      <c r="AM128" s="405"/>
      <c r="AN128" s="405"/>
      <c r="AO128" s="405"/>
      <c r="AP128" s="405"/>
      <c r="AQ128" s="405"/>
      <c r="AR128" s="405"/>
      <c r="AS128" s="405"/>
      <c r="AT128" s="405"/>
      <c r="AU128" s="405"/>
      <c r="AV128" s="405"/>
      <c r="AW128" s="405"/>
      <c r="AX128" s="405"/>
      <c r="AY128" s="405"/>
      <c r="AZ128" s="405"/>
      <c r="BA128" s="405"/>
      <c r="BB128" s="405"/>
      <c r="BC128" s="405"/>
      <c r="BD128" s="405"/>
      <c r="BE128" s="405"/>
      <c r="BF128" s="405"/>
      <c r="BG128" s="405"/>
      <c r="BH128" s="405"/>
      <c r="BI128" s="405"/>
      <c r="BJ128" s="405"/>
      <c r="BK128" s="405"/>
      <c r="BL128" s="405"/>
      <c r="BM128" s="405"/>
      <c r="BN128" s="405"/>
    </row>
    <row r="129" spans="1:66" s="407" customFormat="1" ht="90" customHeight="1" x14ac:dyDescent="0.2">
      <c r="A129" s="257" t="s">
        <v>1606</v>
      </c>
      <c r="B129" s="257" t="s">
        <v>1607</v>
      </c>
      <c r="C129" s="257" t="s">
        <v>1611</v>
      </c>
      <c r="D129" s="403" t="s">
        <v>1612</v>
      </c>
      <c r="E129" s="408"/>
      <c r="F129" s="408"/>
      <c r="G129" s="408">
        <v>1</v>
      </c>
      <c r="H129" s="408"/>
      <c r="I129" s="408"/>
      <c r="J129" s="408"/>
      <c r="K129" s="408"/>
      <c r="L129" s="408"/>
      <c r="M129" s="408">
        <v>1</v>
      </c>
      <c r="N129" s="408"/>
      <c r="O129" s="408"/>
      <c r="P129" s="408"/>
      <c r="Q129" s="402">
        <v>2</v>
      </c>
      <c r="R129" s="257" t="s">
        <v>11</v>
      </c>
      <c r="S129" s="257"/>
      <c r="T129" s="403" t="s">
        <v>1613</v>
      </c>
      <c r="U129" s="256"/>
      <c r="V129" s="449" t="s">
        <v>1610</v>
      </c>
      <c r="W129" s="405"/>
      <c r="X129" s="406"/>
      <c r="Y129" s="406"/>
      <c r="Z129" s="406"/>
      <c r="AA129" s="406"/>
      <c r="AB129" s="406"/>
      <c r="AC129" s="406"/>
      <c r="AD129" s="406"/>
      <c r="AE129" s="406"/>
      <c r="AF129" s="405"/>
      <c r="AG129" s="405"/>
      <c r="AH129" s="405"/>
      <c r="AI129" s="405"/>
      <c r="AJ129" s="405"/>
      <c r="AK129" s="405"/>
      <c r="AL129" s="405"/>
      <c r="AM129" s="405"/>
      <c r="AN129" s="405"/>
      <c r="AO129" s="405"/>
      <c r="AP129" s="405"/>
      <c r="AQ129" s="405"/>
      <c r="AR129" s="405"/>
      <c r="AS129" s="405"/>
      <c r="AT129" s="405"/>
      <c r="AU129" s="405"/>
      <c r="AV129" s="405"/>
      <c r="AW129" s="405"/>
      <c r="AX129" s="405"/>
      <c r="AY129" s="405"/>
      <c r="AZ129" s="405"/>
      <c r="BA129" s="405"/>
      <c r="BB129" s="405"/>
      <c r="BC129" s="405"/>
      <c r="BD129" s="405"/>
      <c r="BE129" s="405"/>
      <c r="BF129" s="405"/>
      <c r="BG129" s="405"/>
      <c r="BH129" s="405"/>
      <c r="BI129" s="405"/>
      <c r="BJ129" s="405"/>
      <c r="BK129" s="405"/>
      <c r="BL129" s="405"/>
      <c r="BM129" s="405"/>
      <c r="BN129" s="405"/>
    </row>
    <row r="130" spans="1:66" s="407" customFormat="1" ht="84.75" customHeight="1" x14ac:dyDescent="0.2">
      <c r="A130" s="257" t="s">
        <v>1606</v>
      </c>
      <c r="B130" s="257" t="s">
        <v>1607</v>
      </c>
      <c r="C130" s="257" t="s">
        <v>1614</v>
      </c>
      <c r="D130" s="403" t="s">
        <v>1615</v>
      </c>
      <c r="E130" s="408"/>
      <c r="F130" s="408"/>
      <c r="G130" s="408">
        <v>1</v>
      </c>
      <c r="H130" s="408"/>
      <c r="I130" s="408"/>
      <c r="J130" s="408">
        <v>1</v>
      </c>
      <c r="K130" s="408"/>
      <c r="L130" s="408"/>
      <c r="M130" s="408">
        <v>1</v>
      </c>
      <c r="N130" s="408"/>
      <c r="O130" s="408"/>
      <c r="P130" s="408"/>
      <c r="Q130" s="402">
        <v>3</v>
      </c>
      <c r="R130" s="257" t="s">
        <v>11</v>
      </c>
      <c r="S130" s="257"/>
      <c r="T130" s="403" t="s">
        <v>1616</v>
      </c>
      <c r="U130" s="256"/>
      <c r="V130" s="449" t="s">
        <v>1610</v>
      </c>
      <c r="W130" s="405"/>
      <c r="X130" s="406"/>
      <c r="Y130" s="406"/>
      <c r="Z130" s="406"/>
      <c r="AA130" s="406"/>
      <c r="AB130" s="406"/>
      <c r="AC130" s="406"/>
      <c r="AD130" s="406"/>
      <c r="AE130" s="406"/>
      <c r="AF130" s="405"/>
      <c r="AG130" s="405"/>
      <c r="AH130" s="405"/>
      <c r="AI130" s="405"/>
      <c r="AJ130" s="405"/>
      <c r="AK130" s="405"/>
      <c r="AL130" s="405"/>
      <c r="AM130" s="405"/>
      <c r="AN130" s="405"/>
      <c r="AO130" s="405"/>
      <c r="AP130" s="405"/>
      <c r="AQ130" s="405"/>
      <c r="AR130" s="405"/>
      <c r="AS130" s="405"/>
      <c r="AT130" s="405"/>
      <c r="AU130" s="405"/>
      <c r="AV130" s="405"/>
      <c r="AW130" s="405"/>
      <c r="AX130" s="405"/>
      <c r="AY130" s="405"/>
      <c r="AZ130" s="405"/>
      <c r="BA130" s="405"/>
      <c r="BB130" s="405"/>
      <c r="BC130" s="405"/>
      <c r="BD130" s="405"/>
      <c r="BE130" s="405"/>
      <c r="BF130" s="405"/>
      <c r="BG130" s="405"/>
      <c r="BH130" s="405"/>
      <c r="BI130" s="405"/>
      <c r="BJ130" s="405"/>
      <c r="BK130" s="405"/>
      <c r="BL130" s="405"/>
      <c r="BM130" s="405"/>
      <c r="BN130" s="405"/>
    </row>
    <row r="131" spans="1:66" s="407" customFormat="1" ht="84.75" customHeight="1" x14ac:dyDescent="0.2">
      <c r="A131" s="257" t="s">
        <v>1606</v>
      </c>
      <c r="B131" s="257" t="s">
        <v>1607</v>
      </c>
      <c r="C131" s="257" t="s">
        <v>1617</v>
      </c>
      <c r="D131" s="403" t="s">
        <v>1618</v>
      </c>
      <c r="E131" s="408"/>
      <c r="F131" s="408"/>
      <c r="G131" s="408">
        <v>1</v>
      </c>
      <c r="H131" s="408"/>
      <c r="I131" s="408"/>
      <c r="J131" s="408">
        <v>1</v>
      </c>
      <c r="K131" s="408"/>
      <c r="L131" s="408"/>
      <c r="M131" s="408">
        <v>1</v>
      </c>
      <c r="N131" s="408"/>
      <c r="O131" s="408"/>
      <c r="P131" s="408">
        <v>1</v>
      </c>
      <c r="Q131" s="402">
        <v>4</v>
      </c>
      <c r="R131" s="257" t="s">
        <v>938</v>
      </c>
      <c r="S131" s="257" t="s">
        <v>934</v>
      </c>
      <c r="T131" s="403"/>
      <c r="U131" s="256"/>
      <c r="V131" s="449" t="s">
        <v>1610</v>
      </c>
      <c r="W131" s="405"/>
      <c r="X131" s="406"/>
      <c r="Y131" s="406"/>
      <c r="Z131" s="406"/>
      <c r="AA131" s="406"/>
      <c r="AB131" s="406"/>
      <c r="AC131" s="406"/>
      <c r="AD131" s="406"/>
      <c r="AE131" s="406"/>
      <c r="AF131" s="405"/>
      <c r="AG131" s="405"/>
      <c r="AH131" s="405"/>
      <c r="AI131" s="405"/>
      <c r="AJ131" s="405"/>
      <c r="AK131" s="405"/>
      <c r="AL131" s="405"/>
      <c r="AM131" s="405"/>
      <c r="AN131" s="405"/>
      <c r="AO131" s="405"/>
      <c r="AP131" s="405"/>
      <c r="AQ131" s="405"/>
      <c r="AR131" s="405"/>
      <c r="AS131" s="405"/>
      <c r="AT131" s="405"/>
      <c r="AU131" s="405"/>
      <c r="AV131" s="405"/>
      <c r="AW131" s="405"/>
      <c r="AX131" s="405"/>
      <c r="AY131" s="405"/>
      <c r="AZ131" s="405"/>
      <c r="BA131" s="405"/>
      <c r="BB131" s="405"/>
      <c r="BC131" s="405"/>
      <c r="BD131" s="405"/>
      <c r="BE131" s="405"/>
      <c r="BF131" s="405"/>
      <c r="BG131" s="405"/>
      <c r="BH131" s="405"/>
      <c r="BI131" s="405"/>
      <c r="BJ131" s="405"/>
      <c r="BK131" s="405"/>
      <c r="BL131" s="405"/>
      <c r="BM131" s="405"/>
      <c r="BN131" s="405"/>
    </row>
    <row r="132" spans="1:66" s="407" customFormat="1" ht="84.75" customHeight="1" x14ac:dyDescent="0.2">
      <c r="A132" s="257" t="s">
        <v>1606</v>
      </c>
      <c r="B132" s="257" t="s">
        <v>1607</v>
      </c>
      <c r="C132" s="257" t="s">
        <v>1619</v>
      </c>
      <c r="D132" s="403" t="s">
        <v>1620</v>
      </c>
      <c r="E132" s="408"/>
      <c r="F132" s="408"/>
      <c r="G132" s="408"/>
      <c r="H132" s="408"/>
      <c r="I132" s="408"/>
      <c r="J132" s="408">
        <v>1</v>
      </c>
      <c r="K132" s="408"/>
      <c r="L132" s="408"/>
      <c r="M132" s="408"/>
      <c r="N132" s="408"/>
      <c r="O132" s="408">
        <v>1</v>
      </c>
      <c r="P132" s="408"/>
      <c r="Q132" s="402">
        <v>2</v>
      </c>
      <c r="R132" s="257" t="s">
        <v>934</v>
      </c>
      <c r="S132" s="257" t="s">
        <v>11</v>
      </c>
      <c r="T132" s="403" t="s">
        <v>1621</v>
      </c>
      <c r="U132" s="256"/>
      <c r="V132" s="449" t="s">
        <v>1610</v>
      </c>
      <c r="W132" s="405"/>
      <c r="X132" s="406"/>
      <c r="Y132" s="406"/>
      <c r="Z132" s="406"/>
      <c r="AA132" s="406"/>
      <c r="AB132" s="406"/>
      <c r="AC132" s="406"/>
      <c r="AD132" s="406"/>
      <c r="AE132" s="406"/>
      <c r="AF132" s="405"/>
      <c r="AG132" s="405"/>
      <c r="AH132" s="405"/>
      <c r="AI132" s="405"/>
      <c r="AJ132" s="405"/>
      <c r="AK132" s="405"/>
      <c r="AL132" s="405"/>
      <c r="AM132" s="405"/>
      <c r="AN132" s="405"/>
      <c r="AO132" s="405"/>
      <c r="AP132" s="405"/>
      <c r="AQ132" s="405"/>
      <c r="AR132" s="405"/>
      <c r="AS132" s="405"/>
      <c r="AT132" s="405"/>
      <c r="AU132" s="405"/>
      <c r="AV132" s="405"/>
      <c r="AW132" s="405"/>
      <c r="AX132" s="405"/>
      <c r="AY132" s="405"/>
      <c r="AZ132" s="405"/>
      <c r="BA132" s="405"/>
      <c r="BB132" s="405"/>
      <c r="BC132" s="405"/>
      <c r="BD132" s="405"/>
      <c r="BE132" s="405"/>
      <c r="BF132" s="405"/>
      <c r="BG132" s="405"/>
      <c r="BH132" s="405"/>
      <c r="BI132" s="405"/>
      <c r="BJ132" s="405"/>
      <c r="BK132" s="405"/>
      <c r="BL132" s="405"/>
      <c r="BM132" s="405"/>
      <c r="BN132" s="405"/>
    </row>
    <row r="133" spans="1:66" s="407" customFormat="1" ht="94.5" customHeight="1" x14ac:dyDescent="0.2">
      <c r="A133" s="257" t="s">
        <v>1606</v>
      </c>
      <c r="B133" s="257" t="s">
        <v>1607</v>
      </c>
      <c r="C133" s="257" t="s">
        <v>1622</v>
      </c>
      <c r="D133" s="403" t="s">
        <v>1623</v>
      </c>
      <c r="E133" s="408"/>
      <c r="F133" s="408"/>
      <c r="G133" s="408">
        <v>1</v>
      </c>
      <c r="H133" s="408"/>
      <c r="I133" s="408"/>
      <c r="J133" s="408">
        <v>1</v>
      </c>
      <c r="K133" s="408"/>
      <c r="L133" s="408"/>
      <c r="M133" s="408">
        <v>1</v>
      </c>
      <c r="N133" s="408"/>
      <c r="O133" s="408"/>
      <c r="P133" s="408">
        <v>1</v>
      </c>
      <c r="Q133" s="402">
        <v>4</v>
      </c>
      <c r="R133" s="257" t="s">
        <v>943</v>
      </c>
      <c r="S133" s="257"/>
      <c r="T133" s="403"/>
      <c r="U133" s="256"/>
      <c r="V133" s="449" t="s">
        <v>1610</v>
      </c>
      <c r="W133" s="405"/>
      <c r="X133" s="406"/>
      <c r="Y133" s="406"/>
      <c r="Z133" s="406"/>
      <c r="AA133" s="406"/>
      <c r="AB133" s="406"/>
      <c r="AC133" s="406"/>
      <c r="AD133" s="406"/>
      <c r="AE133" s="406"/>
      <c r="AF133" s="405"/>
      <c r="AG133" s="405"/>
      <c r="AH133" s="405"/>
      <c r="AI133" s="405"/>
      <c r="AJ133" s="405"/>
      <c r="AK133" s="405"/>
      <c r="AL133" s="405"/>
      <c r="AM133" s="405"/>
      <c r="AN133" s="405"/>
      <c r="AO133" s="405"/>
      <c r="AP133" s="405"/>
      <c r="AQ133" s="405"/>
      <c r="AR133" s="405"/>
      <c r="AS133" s="405"/>
      <c r="AT133" s="405"/>
      <c r="AU133" s="405"/>
      <c r="AV133" s="405"/>
      <c r="AW133" s="405"/>
      <c r="AX133" s="405"/>
      <c r="AY133" s="405"/>
      <c r="AZ133" s="405"/>
      <c r="BA133" s="405"/>
      <c r="BB133" s="405"/>
      <c r="BC133" s="405"/>
      <c r="BD133" s="405"/>
      <c r="BE133" s="405"/>
      <c r="BF133" s="405"/>
      <c r="BG133" s="405"/>
      <c r="BH133" s="405"/>
      <c r="BI133" s="405"/>
      <c r="BJ133" s="405"/>
      <c r="BK133" s="405"/>
      <c r="BL133" s="405"/>
      <c r="BM133" s="405"/>
      <c r="BN133" s="405"/>
    </row>
    <row r="134" spans="1:66" s="407" customFormat="1" ht="102" x14ac:dyDescent="0.2">
      <c r="A134" s="257" t="s">
        <v>1077</v>
      </c>
      <c r="B134" s="257" t="s">
        <v>1324</v>
      </c>
      <c r="C134" s="257" t="s">
        <v>1334</v>
      </c>
      <c r="D134" s="412" t="s">
        <v>1352</v>
      </c>
      <c r="E134" s="412"/>
      <c r="F134" s="412"/>
      <c r="G134" s="412"/>
      <c r="H134" s="412">
        <v>1</v>
      </c>
      <c r="I134" s="412"/>
      <c r="J134" s="412"/>
      <c r="K134" s="412"/>
      <c r="L134" s="412"/>
      <c r="M134" s="411"/>
      <c r="N134" s="411"/>
      <c r="O134" s="411">
        <v>1</v>
      </c>
      <c r="P134" s="411"/>
      <c r="Q134" s="402">
        <f t="shared" si="1"/>
        <v>2</v>
      </c>
      <c r="R134" s="257" t="s">
        <v>944</v>
      </c>
      <c r="S134" s="257" t="s">
        <v>935</v>
      </c>
      <c r="T134" s="257"/>
      <c r="U134" s="257"/>
      <c r="V134" s="404" t="s">
        <v>1337</v>
      </c>
      <c r="W134" s="405"/>
      <c r="X134" s="406"/>
      <c r="Y134" s="406"/>
      <c r="Z134" s="406"/>
      <c r="AA134" s="406"/>
      <c r="AB134" s="406"/>
      <c r="AC134" s="406"/>
      <c r="AD134" s="406"/>
      <c r="AE134" s="406"/>
      <c r="AF134" s="405"/>
      <c r="AG134" s="405"/>
      <c r="AH134" s="405"/>
      <c r="AI134" s="405"/>
      <c r="AJ134" s="405"/>
      <c r="AK134" s="405"/>
      <c r="AL134" s="405"/>
      <c r="AM134" s="405"/>
      <c r="AN134" s="405"/>
      <c r="AO134" s="405"/>
      <c r="AP134" s="405"/>
      <c r="AQ134" s="405"/>
      <c r="AR134" s="405"/>
      <c r="AS134" s="405"/>
      <c r="AT134" s="405"/>
      <c r="AU134" s="405"/>
      <c r="AV134" s="405"/>
      <c r="AW134" s="405"/>
      <c r="AX134" s="405"/>
      <c r="AY134" s="405"/>
      <c r="AZ134" s="405"/>
      <c r="BA134" s="405"/>
      <c r="BB134" s="405"/>
      <c r="BC134" s="405"/>
      <c r="BD134" s="405"/>
      <c r="BE134" s="405"/>
      <c r="BF134" s="405"/>
      <c r="BG134" s="405"/>
      <c r="BH134" s="405"/>
      <c r="BI134" s="405"/>
      <c r="BJ134" s="405"/>
      <c r="BK134" s="405"/>
      <c r="BL134" s="405"/>
      <c r="BM134" s="405"/>
      <c r="BN134" s="405"/>
    </row>
    <row r="135" spans="1:66" s="407" customFormat="1" ht="114.75" x14ac:dyDescent="0.2">
      <c r="A135" s="257" t="s">
        <v>1077</v>
      </c>
      <c r="B135" s="257" t="s">
        <v>1324</v>
      </c>
      <c r="C135" s="257" t="s">
        <v>1428</v>
      </c>
      <c r="D135" s="412" t="s">
        <v>1413</v>
      </c>
      <c r="E135" s="412">
        <v>1</v>
      </c>
      <c r="F135" s="412">
        <v>1</v>
      </c>
      <c r="G135" s="412">
        <v>1</v>
      </c>
      <c r="H135" s="412"/>
      <c r="I135" s="412">
        <v>1</v>
      </c>
      <c r="J135" s="412">
        <v>1</v>
      </c>
      <c r="K135" s="412">
        <v>1</v>
      </c>
      <c r="L135" s="412"/>
      <c r="M135" s="411">
        <v>1</v>
      </c>
      <c r="N135" s="411">
        <v>1</v>
      </c>
      <c r="O135" s="411">
        <v>1</v>
      </c>
      <c r="P135" s="411"/>
      <c r="Q135" s="402">
        <f t="shared" si="1"/>
        <v>9</v>
      </c>
      <c r="R135" s="257" t="s">
        <v>1414</v>
      </c>
      <c r="S135" s="257"/>
      <c r="T135" s="257"/>
      <c r="U135" s="257" t="s">
        <v>1415</v>
      </c>
      <c r="V135" s="404" t="s">
        <v>1369</v>
      </c>
      <c r="W135" s="405"/>
      <c r="X135" s="406"/>
      <c r="Y135" s="406"/>
      <c r="Z135" s="406"/>
      <c r="AA135" s="406"/>
      <c r="AB135" s="406"/>
      <c r="AC135" s="406"/>
      <c r="AD135" s="406"/>
      <c r="AE135" s="406"/>
      <c r="AF135" s="405"/>
      <c r="AG135" s="405"/>
      <c r="AH135" s="405"/>
      <c r="AI135" s="405"/>
      <c r="AJ135" s="405"/>
      <c r="AK135" s="405"/>
      <c r="AL135" s="405"/>
      <c r="AM135" s="405"/>
      <c r="AN135" s="405"/>
      <c r="AO135" s="405"/>
      <c r="AP135" s="405"/>
      <c r="AQ135" s="405"/>
      <c r="AR135" s="405"/>
      <c r="AS135" s="405"/>
      <c r="AT135" s="405"/>
      <c r="AU135" s="405"/>
      <c r="AV135" s="405"/>
      <c r="AW135" s="405"/>
      <c r="AX135" s="405"/>
      <c r="AY135" s="405"/>
      <c r="AZ135" s="405"/>
      <c r="BA135" s="405"/>
      <c r="BB135" s="405"/>
      <c r="BC135" s="405"/>
      <c r="BD135" s="405"/>
      <c r="BE135" s="405"/>
      <c r="BF135" s="405"/>
      <c r="BG135" s="405"/>
      <c r="BH135" s="405"/>
      <c r="BI135" s="405"/>
      <c r="BJ135" s="405"/>
      <c r="BK135" s="405"/>
      <c r="BL135" s="405"/>
      <c r="BM135" s="405"/>
      <c r="BN135" s="405"/>
    </row>
    <row r="136" spans="1:66" s="407" customFormat="1" ht="96.75" customHeight="1" x14ac:dyDescent="0.2">
      <c r="A136" s="257" t="s">
        <v>1624</v>
      </c>
      <c r="B136" s="257" t="s">
        <v>1625</v>
      </c>
      <c r="C136" s="257" t="s">
        <v>1626</v>
      </c>
      <c r="D136" s="412" t="s">
        <v>1627</v>
      </c>
      <c r="E136" s="412"/>
      <c r="F136" s="412"/>
      <c r="G136" s="412"/>
      <c r="H136" s="412">
        <v>1</v>
      </c>
      <c r="I136" s="412"/>
      <c r="J136" s="412"/>
      <c r="K136" s="412"/>
      <c r="L136" s="412">
        <v>1</v>
      </c>
      <c r="M136" s="411"/>
      <c r="N136" s="411"/>
      <c r="O136" s="411"/>
      <c r="P136" s="411">
        <v>1</v>
      </c>
      <c r="Q136" s="402">
        <v>3</v>
      </c>
      <c r="R136" s="257" t="s">
        <v>943</v>
      </c>
      <c r="S136" s="257"/>
      <c r="T136" s="257"/>
      <c r="U136" s="257" t="s">
        <v>1628</v>
      </c>
      <c r="V136" s="449" t="s">
        <v>1369</v>
      </c>
      <c r="W136" s="405"/>
      <c r="X136" s="406"/>
      <c r="Y136" s="406"/>
      <c r="Z136" s="406"/>
      <c r="AA136" s="406"/>
      <c r="AB136" s="406"/>
      <c r="AC136" s="406"/>
      <c r="AD136" s="406"/>
      <c r="AE136" s="406"/>
      <c r="AF136" s="405"/>
      <c r="AG136" s="405"/>
      <c r="AH136" s="405"/>
      <c r="AI136" s="405"/>
      <c r="AJ136" s="405"/>
      <c r="AK136" s="405"/>
      <c r="AL136" s="405"/>
      <c r="AM136" s="405"/>
      <c r="AN136" s="405"/>
      <c r="AO136" s="405"/>
      <c r="AP136" s="405"/>
      <c r="AQ136" s="405"/>
      <c r="AR136" s="405"/>
      <c r="AS136" s="405"/>
      <c r="AT136" s="405"/>
      <c r="AU136" s="405"/>
      <c r="AV136" s="405"/>
      <c r="AW136" s="405"/>
      <c r="AX136" s="405"/>
      <c r="AY136" s="405"/>
      <c r="AZ136" s="405"/>
      <c r="BA136" s="405"/>
      <c r="BB136" s="405"/>
      <c r="BC136" s="405"/>
      <c r="BD136" s="405"/>
      <c r="BE136" s="405"/>
      <c r="BF136" s="405"/>
      <c r="BG136" s="405"/>
      <c r="BH136" s="405"/>
      <c r="BI136" s="405"/>
      <c r="BJ136" s="405"/>
      <c r="BK136" s="405"/>
      <c r="BL136" s="405"/>
      <c r="BM136" s="405"/>
      <c r="BN136" s="405"/>
    </row>
    <row r="137" spans="1:66" s="407" customFormat="1" ht="102" x14ac:dyDescent="0.2">
      <c r="A137" s="257" t="s">
        <v>1077</v>
      </c>
      <c r="B137" s="257" t="s">
        <v>1324</v>
      </c>
      <c r="C137" s="257" t="s">
        <v>1429</v>
      </c>
      <c r="D137" s="412" t="s">
        <v>1416</v>
      </c>
      <c r="E137" s="412"/>
      <c r="F137" s="412"/>
      <c r="G137" s="412"/>
      <c r="H137" s="412">
        <v>1</v>
      </c>
      <c r="I137" s="412"/>
      <c r="J137" s="412"/>
      <c r="K137" s="412"/>
      <c r="L137" s="412">
        <v>1</v>
      </c>
      <c r="M137" s="411"/>
      <c r="N137" s="411"/>
      <c r="O137" s="411"/>
      <c r="P137" s="411">
        <v>1</v>
      </c>
      <c r="Q137" s="402">
        <f t="shared" si="1"/>
        <v>3</v>
      </c>
      <c r="R137" s="257" t="s">
        <v>1417</v>
      </c>
      <c r="S137" s="257"/>
      <c r="T137" s="257"/>
      <c r="U137" s="413" t="s">
        <v>1486</v>
      </c>
      <c r="V137" s="404" t="s">
        <v>1369</v>
      </c>
      <c r="W137" s="405"/>
      <c r="X137" s="406"/>
      <c r="Y137" s="406"/>
      <c r="Z137" s="406"/>
      <c r="AA137" s="406"/>
      <c r="AB137" s="406"/>
      <c r="AC137" s="406"/>
      <c r="AD137" s="406"/>
      <c r="AE137" s="406"/>
      <c r="AF137" s="405"/>
      <c r="AG137" s="405"/>
      <c r="AH137" s="405"/>
      <c r="AI137" s="405"/>
      <c r="AJ137" s="405"/>
      <c r="AK137" s="405"/>
      <c r="AL137" s="405"/>
      <c r="AM137" s="405"/>
      <c r="AN137" s="405"/>
      <c r="AO137" s="405"/>
      <c r="AP137" s="405"/>
      <c r="AQ137" s="405"/>
      <c r="AR137" s="405"/>
      <c r="AS137" s="405"/>
      <c r="AT137" s="405"/>
      <c r="AU137" s="405"/>
      <c r="AV137" s="405"/>
      <c r="AW137" s="405"/>
      <c r="AX137" s="405"/>
      <c r="AY137" s="405"/>
      <c r="AZ137" s="405"/>
      <c r="BA137" s="405"/>
      <c r="BB137" s="405"/>
      <c r="BC137" s="405"/>
      <c r="BD137" s="405"/>
      <c r="BE137" s="405"/>
      <c r="BF137" s="405"/>
      <c r="BG137" s="405"/>
      <c r="BH137" s="405"/>
      <c r="BI137" s="405"/>
      <c r="BJ137" s="405"/>
      <c r="BK137" s="405"/>
      <c r="BL137" s="405"/>
      <c r="BM137" s="405"/>
      <c r="BN137" s="405"/>
    </row>
    <row r="138" spans="1:66" s="407" customFormat="1" ht="102" x14ac:dyDescent="0.2">
      <c r="A138" s="257" t="s">
        <v>1077</v>
      </c>
      <c r="B138" s="257" t="s">
        <v>1324</v>
      </c>
      <c r="C138" s="257" t="s">
        <v>1430</v>
      </c>
      <c r="D138" s="412" t="s">
        <v>1418</v>
      </c>
      <c r="E138" s="412"/>
      <c r="F138" s="412"/>
      <c r="G138" s="412"/>
      <c r="H138" s="412"/>
      <c r="I138" s="412"/>
      <c r="J138" s="412">
        <v>1</v>
      </c>
      <c r="K138" s="412"/>
      <c r="L138" s="412"/>
      <c r="M138" s="411"/>
      <c r="N138" s="411"/>
      <c r="O138" s="411">
        <v>1</v>
      </c>
      <c r="P138" s="411"/>
      <c r="Q138" s="402">
        <f t="shared" si="1"/>
        <v>2</v>
      </c>
      <c r="R138" s="257" t="s">
        <v>934</v>
      </c>
      <c r="S138" s="257"/>
      <c r="T138" s="257"/>
      <c r="U138" s="413" t="s">
        <v>1487</v>
      </c>
      <c r="V138" s="404" t="s">
        <v>1369</v>
      </c>
      <c r="W138" s="405"/>
      <c r="X138" s="406"/>
      <c r="Y138" s="406"/>
      <c r="Z138" s="406"/>
      <c r="AA138" s="406"/>
      <c r="AB138" s="406"/>
      <c r="AC138" s="406"/>
      <c r="AD138" s="406"/>
      <c r="AE138" s="406"/>
      <c r="AF138" s="405"/>
      <c r="AG138" s="405"/>
      <c r="AH138" s="405"/>
      <c r="AI138" s="405"/>
      <c r="AJ138" s="405"/>
      <c r="AK138" s="405"/>
      <c r="AL138" s="405"/>
      <c r="AM138" s="405"/>
      <c r="AN138" s="405"/>
      <c r="AO138" s="405"/>
      <c r="AP138" s="405"/>
      <c r="AQ138" s="405"/>
      <c r="AR138" s="405"/>
      <c r="AS138" s="405"/>
      <c r="AT138" s="405"/>
      <c r="AU138" s="405"/>
      <c r="AV138" s="405"/>
      <c r="AW138" s="405"/>
      <c r="AX138" s="405"/>
      <c r="AY138" s="405"/>
      <c r="AZ138" s="405"/>
      <c r="BA138" s="405"/>
      <c r="BB138" s="405"/>
      <c r="BC138" s="405"/>
      <c r="BD138" s="405"/>
      <c r="BE138" s="405"/>
      <c r="BF138" s="405"/>
      <c r="BG138" s="405"/>
      <c r="BH138" s="405"/>
      <c r="BI138" s="405"/>
      <c r="BJ138" s="405"/>
      <c r="BK138" s="405"/>
      <c r="BL138" s="405"/>
      <c r="BM138" s="405"/>
      <c r="BN138" s="405"/>
    </row>
    <row r="139" spans="1:66" s="407" customFormat="1" ht="102" x14ac:dyDescent="0.2">
      <c r="A139" s="257" t="s">
        <v>1077</v>
      </c>
      <c r="B139" s="455" t="s">
        <v>1324</v>
      </c>
      <c r="C139" s="455" t="s">
        <v>1431</v>
      </c>
      <c r="D139" s="455" t="s">
        <v>1419</v>
      </c>
      <c r="E139" s="456"/>
      <c r="F139" s="456"/>
      <c r="G139" s="456"/>
      <c r="H139" s="456">
        <v>1</v>
      </c>
      <c r="I139" s="456"/>
      <c r="J139" s="456"/>
      <c r="K139" s="456"/>
      <c r="L139" s="456"/>
      <c r="M139" s="456"/>
      <c r="N139" s="456"/>
      <c r="O139" s="456"/>
      <c r="P139" s="456"/>
      <c r="Q139" s="454">
        <f t="shared" si="1"/>
        <v>1</v>
      </c>
      <c r="R139" s="455" t="s">
        <v>934</v>
      </c>
      <c r="S139" s="455"/>
      <c r="T139" s="455"/>
      <c r="U139" s="459" t="s">
        <v>1488</v>
      </c>
      <c r="V139" s="429" t="s">
        <v>1629</v>
      </c>
      <c r="W139" s="405" t="s">
        <v>1812</v>
      </c>
      <c r="X139" s="406"/>
      <c r="Y139" s="406"/>
      <c r="Z139" s="406"/>
      <c r="AA139" s="406"/>
      <c r="AB139" s="406"/>
      <c r="AC139" s="406"/>
      <c r="AD139" s="406"/>
      <c r="AE139" s="406"/>
      <c r="AF139" s="405"/>
      <c r="AG139" s="405"/>
      <c r="AH139" s="405"/>
      <c r="AI139" s="405"/>
      <c r="AJ139" s="405"/>
      <c r="AK139" s="405"/>
      <c r="AL139" s="405"/>
      <c r="AM139" s="405"/>
      <c r="AN139" s="405"/>
      <c r="AO139" s="405"/>
      <c r="AP139" s="405"/>
      <c r="AQ139" s="405"/>
      <c r="AR139" s="405"/>
      <c r="AS139" s="405"/>
      <c r="AT139" s="405"/>
      <c r="AU139" s="405"/>
      <c r="AV139" s="405"/>
      <c r="AW139" s="405"/>
      <c r="AX139" s="405"/>
      <c r="AY139" s="405"/>
      <c r="AZ139" s="405"/>
      <c r="BA139" s="405"/>
      <c r="BB139" s="405"/>
      <c r="BC139" s="405"/>
      <c r="BD139" s="405"/>
      <c r="BE139" s="405"/>
      <c r="BF139" s="405"/>
      <c r="BG139" s="405"/>
      <c r="BH139" s="405"/>
      <c r="BI139" s="405"/>
      <c r="BJ139" s="405"/>
      <c r="BK139" s="405"/>
      <c r="BL139" s="405"/>
      <c r="BM139" s="405"/>
      <c r="BN139" s="405"/>
    </row>
    <row r="140" spans="1:66" s="407" customFormat="1" ht="99" customHeight="1" x14ac:dyDescent="0.2">
      <c r="A140" s="257" t="s">
        <v>1077</v>
      </c>
      <c r="B140" s="257" t="s">
        <v>1324</v>
      </c>
      <c r="C140" s="257" t="s">
        <v>1432</v>
      </c>
      <c r="D140" s="256" t="s">
        <v>1420</v>
      </c>
      <c r="E140" s="408">
        <v>1</v>
      </c>
      <c r="F140" s="408"/>
      <c r="G140" s="408"/>
      <c r="H140" s="408"/>
      <c r="I140" s="408"/>
      <c r="J140" s="408"/>
      <c r="K140" s="408">
        <v>1</v>
      </c>
      <c r="L140" s="408"/>
      <c r="M140" s="408"/>
      <c r="N140" s="408"/>
      <c r="O140" s="408"/>
      <c r="P140" s="408"/>
      <c r="Q140" s="402">
        <f t="shared" si="1"/>
        <v>2</v>
      </c>
      <c r="R140" s="257" t="s">
        <v>1421</v>
      </c>
      <c r="S140" s="257"/>
      <c r="T140" s="257"/>
      <c r="U140" s="413" t="s">
        <v>1489</v>
      </c>
      <c r="V140" s="404" t="s">
        <v>1369</v>
      </c>
      <c r="W140" s="405" t="s">
        <v>1827</v>
      </c>
      <c r="X140" s="406"/>
      <c r="Y140" s="406"/>
      <c r="Z140" s="406"/>
      <c r="AA140" s="406"/>
      <c r="AB140" s="406"/>
      <c r="AC140" s="406"/>
      <c r="AD140" s="406"/>
      <c r="AE140" s="406"/>
      <c r="AF140" s="405"/>
      <c r="AG140" s="405"/>
      <c r="AH140" s="405"/>
      <c r="AI140" s="405"/>
      <c r="AJ140" s="405"/>
      <c r="AK140" s="405"/>
      <c r="AL140" s="405"/>
      <c r="AM140" s="405"/>
      <c r="AN140" s="405"/>
      <c r="AO140" s="405"/>
      <c r="AP140" s="405"/>
      <c r="AQ140" s="405"/>
      <c r="AR140" s="405"/>
      <c r="AS140" s="405"/>
      <c r="AT140" s="405"/>
      <c r="AU140" s="405"/>
      <c r="AV140" s="405"/>
      <c r="AW140" s="405"/>
      <c r="AX140" s="405"/>
      <c r="AY140" s="405"/>
      <c r="AZ140" s="405"/>
      <c r="BA140" s="405"/>
      <c r="BB140" s="405"/>
      <c r="BC140" s="405"/>
      <c r="BD140" s="405"/>
      <c r="BE140" s="405"/>
      <c r="BF140" s="405"/>
      <c r="BG140" s="405"/>
      <c r="BH140" s="405"/>
      <c r="BI140" s="405"/>
      <c r="BJ140" s="405"/>
      <c r="BK140" s="405"/>
      <c r="BL140" s="405"/>
      <c r="BM140" s="405"/>
      <c r="BN140" s="405"/>
    </row>
    <row r="141" spans="1:66" s="407" customFormat="1" ht="99" customHeight="1" x14ac:dyDescent="0.2">
      <c r="A141" s="257" t="s">
        <v>1624</v>
      </c>
      <c r="B141" s="257" t="s">
        <v>1625</v>
      </c>
      <c r="C141" s="257" t="s">
        <v>1630</v>
      </c>
      <c r="D141" s="256" t="s">
        <v>1631</v>
      </c>
      <c r="E141" s="408"/>
      <c r="F141" s="408"/>
      <c r="G141" s="408"/>
      <c r="H141" s="408"/>
      <c r="I141" s="408"/>
      <c r="J141" s="408">
        <v>1</v>
      </c>
      <c r="K141" s="408"/>
      <c r="L141" s="408"/>
      <c r="M141" s="408"/>
      <c r="N141" s="408"/>
      <c r="O141" s="408"/>
      <c r="P141" s="408"/>
      <c r="Q141" s="402">
        <v>1</v>
      </c>
      <c r="R141" s="257" t="s">
        <v>11</v>
      </c>
      <c r="S141" s="257"/>
      <c r="T141" s="257" t="s">
        <v>1632</v>
      </c>
      <c r="U141" s="413"/>
      <c r="V141" s="449" t="s">
        <v>1369</v>
      </c>
      <c r="W141" s="405" t="s">
        <v>1828</v>
      </c>
      <c r="X141" s="406"/>
      <c r="Y141" s="406"/>
      <c r="Z141" s="406"/>
      <c r="AA141" s="406"/>
      <c r="AB141" s="406"/>
      <c r="AC141" s="406"/>
      <c r="AD141" s="406"/>
      <c r="AE141" s="406"/>
      <c r="AF141" s="405"/>
      <c r="AG141" s="405"/>
      <c r="AH141" s="405"/>
      <c r="AI141" s="405"/>
      <c r="AJ141" s="405"/>
      <c r="AK141" s="405"/>
      <c r="AL141" s="405"/>
      <c r="AM141" s="405"/>
      <c r="AN141" s="405"/>
      <c r="AO141" s="405"/>
      <c r="AP141" s="405"/>
      <c r="AQ141" s="405"/>
      <c r="AR141" s="405"/>
      <c r="AS141" s="405"/>
      <c r="AT141" s="405"/>
      <c r="AU141" s="405"/>
      <c r="AV141" s="405"/>
      <c r="AW141" s="405"/>
      <c r="AX141" s="405"/>
      <c r="AY141" s="405"/>
      <c r="AZ141" s="405"/>
      <c r="BA141" s="405"/>
      <c r="BB141" s="405"/>
      <c r="BC141" s="405"/>
      <c r="BD141" s="405"/>
      <c r="BE141" s="405"/>
      <c r="BF141" s="405"/>
      <c r="BG141" s="405"/>
      <c r="BH141" s="405"/>
      <c r="BI141" s="405"/>
      <c r="BJ141" s="405"/>
      <c r="BK141" s="405"/>
      <c r="BL141" s="405"/>
      <c r="BM141" s="405"/>
      <c r="BN141" s="405"/>
    </row>
    <row r="142" spans="1:66" s="407" customFormat="1" ht="102" x14ac:dyDescent="0.2">
      <c r="A142" s="257" t="s">
        <v>1077</v>
      </c>
      <c r="B142" s="257" t="s">
        <v>1324</v>
      </c>
      <c r="C142" s="257" t="s">
        <v>1433</v>
      </c>
      <c r="D142" s="257" t="s">
        <v>1422</v>
      </c>
      <c r="E142" s="401"/>
      <c r="F142" s="401"/>
      <c r="G142" s="401">
        <v>1</v>
      </c>
      <c r="H142" s="401"/>
      <c r="I142" s="401"/>
      <c r="J142" s="401">
        <v>1</v>
      </c>
      <c r="K142" s="401"/>
      <c r="L142" s="401"/>
      <c r="M142" s="401">
        <v>1</v>
      </c>
      <c r="N142" s="401"/>
      <c r="O142" s="401"/>
      <c r="P142" s="401">
        <v>1</v>
      </c>
      <c r="Q142" s="402">
        <f t="shared" si="1"/>
        <v>4</v>
      </c>
      <c r="R142" s="257" t="s">
        <v>1423</v>
      </c>
      <c r="S142" s="257"/>
      <c r="T142" s="257"/>
      <c r="U142" s="413" t="s">
        <v>1490</v>
      </c>
      <c r="V142" s="404" t="s">
        <v>1369</v>
      </c>
      <c r="W142" s="405" t="s">
        <v>1829</v>
      </c>
      <c r="X142" s="406"/>
      <c r="Y142" s="406"/>
      <c r="Z142" s="406"/>
      <c r="AA142" s="406"/>
      <c r="AB142" s="406"/>
      <c r="AC142" s="406"/>
      <c r="AD142" s="406"/>
      <c r="AE142" s="406"/>
      <c r="AF142" s="405"/>
      <c r="AG142" s="405"/>
      <c r="AH142" s="405"/>
      <c r="AI142" s="405"/>
      <c r="AJ142" s="405"/>
      <c r="AK142" s="405"/>
      <c r="AL142" s="405"/>
      <c r="AM142" s="405"/>
      <c r="AN142" s="405"/>
      <c r="AO142" s="405"/>
      <c r="AP142" s="405"/>
      <c r="AQ142" s="405"/>
      <c r="AR142" s="405"/>
      <c r="AS142" s="405"/>
      <c r="AT142" s="405"/>
      <c r="AU142" s="405"/>
      <c r="AV142" s="405"/>
      <c r="AW142" s="405"/>
      <c r="AX142" s="405"/>
      <c r="AY142" s="405"/>
      <c r="AZ142" s="405"/>
      <c r="BA142" s="405"/>
      <c r="BB142" s="405"/>
      <c r="BC142" s="405"/>
      <c r="BD142" s="405"/>
      <c r="BE142" s="405"/>
      <c r="BF142" s="405"/>
      <c r="BG142" s="405"/>
      <c r="BH142" s="405"/>
      <c r="BI142" s="405"/>
      <c r="BJ142" s="405"/>
      <c r="BK142" s="405"/>
      <c r="BL142" s="405"/>
      <c r="BM142" s="405"/>
      <c r="BN142" s="405"/>
    </row>
    <row r="143" spans="1:66" s="407" customFormat="1" ht="102" x14ac:dyDescent="0.2">
      <c r="A143" s="257" t="s">
        <v>1077</v>
      </c>
      <c r="B143" s="257" t="s">
        <v>1324</v>
      </c>
      <c r="C143" s="257" t="s">
        <v>1434</v>
      </c>
      <c r="D143" s="256" t="s">
        <v>1424</v>
      </c>
      <c r="E143" s="408"/>
      <c r="F143" s="408"/>
      <c r="G143" s="408">
        <v>1</v>
      </c>
      <c r="H143" s="408"/>
      <c r="I143" s="408"/>
      <c r="J143" s="408"/>
      <c r="K143" s="408">
        <v>1</v>
      </c>
      <c r="L143" s="408"/>
      <c r="M143" s="408"/>
      <c r="N143" s="408"/>
      <c r="O143" s="408">
        <v>1</v>
      </c>
      <c r="P143" s="408"/>
      <c r="Q143" s="402">
        <f t="shared" si="1"/>
        <v>3</v>
      </c>
      <c r="R143" s="257" t="s">
        <v>1425</v>
      </c>
      <c r="S143" s="257"/>
      <c r="T143" s="257"/>
      <c r="U143" s="413" t="s">
        <v>1491</v>
      </c>
      <c r="V143" s="404" t="s">
        <v>1369</v>
      </c>
      <c r="W143" s="405" t="s">
        <v>1830</v>
      </c>
      <c r="X143" s="406"/>
      <c r="Y143" s="406"/>
      <c r="Z143" s="406"/>
      <c r="AA143" s="406"/>
      <c r="AB143" s="406"/>
      <c r="AC143" s="406"/>
      <c r="AD143" s="406"/>
      <c r="AE143" s="406"/>
      <c r="AF143" s="405"/>
      <c r="AG143" s="405"/>
      <c r="AH143" s="405"/>
      <c r="AI143" s="405"/>
      <c r="AJ143" s="405"/>
      <c r="AK143" s="405"/>
      <c r="AL143" s="405"/>
      <c r="AM143" s="405"/>
      <c r="AN143" s="405"/>
      <c r="AO143" s="405"/>
      <c r="AP143" s="405"/>
      <c r="AQ143" s="405"/>
      <c r="AR143" s="405"/>
      <c r="AS143" s="405"/>
      <c r="AT143" s="405"/>
      <c r="AU143" s="405"/>
      <c r="AV143" s="405"/>
      <c r="AW143" s="405"/>
      <c r="AX143" s="405"/>
      <c r="AY143" s="405"/>
      <c r="AZ143" s="405"/>
      <c r="BA143" s="405"/>
      <c r="BB143" s="405"/>
      <c r="BC143" s="405"/>
      <c r="BD143" s="405"/>
      <c r="BE143" s="405"/>
      <c r="BF143" s="405"/>
      <c r="BG143" s="405"/>
      <c r="BH143" s="405"/>
      <c r="BI143" s="405"/>
      <c r="BJ143" s="405"/>
      <c r="BK143" s="405"/>
      <c r="BL143" s="405"/>
      <c r="BM143" s="405"/>
      <c r="BN143" s="405"/>
    </row>
    <row r="144" spans="1:66" s="407" customFormat="1" ht="102" x14ac:dyDescent="0.2">
      <c r="A144" s="455" t="s">
        <v>1077</v>
      </c>
      <c r="B144" s="455" t="s">
        <v>1324</v>
      </c>
      <c r="C144" s="455" t="s">
        <v>1435</v>
      </c>
      <c r="D144" s="455" t="s">
        <v>1426</v>
      </c>
      <c r="E144" s="456"/>
      <c r="F144" s="456">
        <v>1</v>
      </c>
      <c r="G144" s="456"/>
      <c r="H144" s="456"/>
      <c r="I144" s="456"/>
      <c r="J144" s="456"/>
      <c r="K144" s="456"/>
      <c r="L144" s="456"/>
      <c r="M144" s="456"/>
      <c r="N144" s="456"/>
      <c r="O144" s="456"/>
      <c r="P144" s="456"/>
      <c r="Q144" s="454">
        <f t="shared" si="1"/>
        <v>1</v>
      </c>
      <c r="R144" s="455" t="s">
        <v>1425</v>
      </c>
      <c r="S144" s="455"/>
      <c r="T144" s="455"/>
      <c r="U144" s="459" t="s">
        <v>1492</v>
      </c>
      <c r="V144" s="429" t="s">
        <v>1629</v>
      </c>
      <c r="W144" s="405" t="s">
        <v>1812</v>
      </c>
      <c r="X144" s="406"/>
      <c r="Y144" s="406"/>
      <c r="Z144" s="406"/>
      <c r="AA144" s="406"/>
      <c r="AB144" s="406"/>
      <c r="AC144" s="406"/>
      <c r="AD144" s="406"/>
      <c r="AE144" s="406"/>
      <c r="AF144" s="405"/>
      <c r="AG144" s="405"/>
      <c r="AH144" s="405"/>
      <c r="AI144" s="405"/>
      <c r="AJ144" s="405"/>
      <c r="AK144" s="405"/>
      <c r="AL144" s="405"/>
      <c r="AM144" s="405"/>
      <c r="AN144" s="405"/>
      <c r="AO144" s="405"/>
      <c r="AP144" s="405"/>
      <c r="AQ144" s="405"/>
      <c r="AR144" s="405"/>
      <c r="AS144" s="405"/>
      <c r="AT144" s="405"/>
      <c r="AU144" s="405"/>
      <c r="AV144" s="405"/>
      <c r="AW144" s="405"/>
      <c r="AX144" s="405"/>
      <c r="AY144" s="405"/>
      <c r="AZ144" s="405"/>
      <c r="BA144" s="405"/>
      <c r="BB144" s="405"/>
      <c r="BC144" s="405"/>
      <c r="BD144" s="405"/>
      <c r="BE144" s="405"/>
      <c r="BF144" s="405"/>
      <c r="BG144" s="405"/>
      <c r="BH144" s="405"/>
      <c r="BI144" s="405"/>
      <c r="BJ144" s="405"/>
      <c r="BK144" s="405"/>
      <c r="BL144" s="405"/>
      <c r="BM144" s="405"/>
      <c r="BN144" s="405"/>
    </row>
    <row r="145" spans="1:66" s="407" customFormat="1" ht="104.25" customHeight="1" x14ac:dyDescent="0.2">
      <c r="A145" s="257" t="s">
        <v>1624</v>
      </c>
      <c r="B145" s="455" t="s">
        <v>1633</v>
      </c>
      <c r="C145" s="455" t="s">
        <v>1634</v>
      </c>
      <c r="D145" s="455" t="s">
        <v>1635</v>
      </c>
      <c r="E145" s="456"/>
      <c r="F145" s="456"/>
      <c r="G145" s="456"/>
      <c r="H145" s="456">
        <v>1</v>
      </c>
      <c r="I145" s="456"/>
      <c r="J145" s="456"/>
      <c r="K145" s="456"/>
      <c r="L145" s="456">
        <v>1</v>
      </c>
      <c r="M145" s="456"/>
      <c r="N145" s="456"/>
      <c r="O145" s="456"/>
      <c r="P145" s="456">
        <v>1</v>
      </c>
      <c r="Q145" s="454">
        <v>3</v>
      </c>
      <c r="R145" s="455" t="s">
        <v>935</v>
      </c>
      <c r="S145" s="455" t="s">
        <v>944</v>
      </c>
      <c r="T145" s="455"/>
      <c r="U145" s="459"/>
      <c r="V145" s="429" t="s">
        <v>1522</v>
      </c>
      <c r="W145" s="405" t="s">
        <v>1812</v>
      </c>
      <c r="X145" s="406"/>
      <c r="Y145" s="406"/>
      <c r="Z145" s="406"/>
      <c r="AA145" s="406"/>
      <c r="AB145" s="406"/>
      <c r="AC145" s="406"/>
      <c r="AD145" s="406"/>
      <c r="AE145" s="406"/>
      <c r="AF145" s="405"/>
      <c r="AG145" s="405"/>
      <c r="AH145" s="405"/>
      <c r="AI145" s="405"/>
      <c r="AJ145" s="405"/>
      <c r="AK145" s="405"/>
      <c r="AL145" s="405"/>
      <c r="AM145" s="405"/>
      <c r="AN145" s="405"/>
      <c r="AO145" s="405"/>
      <c r="AP145" s="405"/>
      <c r="AQ145" s="405"/>
      <c r="AR145" s="405"/>
      <c r="AS145" s="405"/>
      <c r="AT145" s="405"/>
      <c r="AU145" s="405"/>
      <c r="AV145" s="405"/>
      <c r="AW145" s="405"/>
      <c r="AX145" s="405"/>
      <c r="AY145" s="405"/>
      <c r="AZ145" s="405"/>
      <c r="BA145" s="405"/>
      <c r="BB145" s="405"/>
      <c r="BC145" s="405"/>
      <c r="BD145" s="405"/>
      <c r="BE145" s="405"/>
      <c r="BF145" s="405"/>
      <c r="BG145" s="405"/>
      <c r="BH145" s="405"/>
      <c r="BI145" s="405"/>
      <c r="BJ145" s="405"/>
      <c r="BK145" s="405"/>
      <c r="BL145" s="405"/>
      <c r="BM145" s="405"/>
      <c r="BN145" s="405"/>
    </row>
    <row r="146" spans="1:66" s="407" customFormat="1" ht="102" x14ac:dyDescent="0.2">
      <c r="A146" s="257" t="s">
        <v>1077</v>
      </c>
      <c r="B146" s="455" t="s">
        <v>1324</v>
      </c>
      <c r="C146" s="455" t="s">
        <v>1436</v>
      </c>
      <c r="D146" s="452" t="s">
        <v>1427</v>
      </c>
      <c r="E146" s="453"/>
      <c r="F146" s="453"/>
      <c r="G146" s="453"/>
      <c r="H146" s="453">
        <v>1</v>
      </c>
      <c r="I146" s="453"/>
      <c r="J146" s="453"/>
      <c r="K146" s="453"/>
      <c r="L146" s="453"/>
      <c r="M146" s="453">
        <v>1</v>
      </c>
      <c r="N146" s="453"/>
      <c r="O146" s="453"/>
      <c r="P146" s="453"/>
      <c r="Q146" s="454">
        <f t="shared" si="1"/>
        <v>2</v>
      </c>
      <c r="R146" s="455" t="s">
        <v>1425</v>
      </c>
      <c r="S146" s="455"/>
      <c r="T146" s="455"/>
      <c r="U146" s="459" t="s">
        <v>1493</v>
      </c>
      <c r="V146" s="429" t="s">
        <v>1522</v>
      </c>
      <c r="W146" s="405" t="s">
        <v>1812</v>
      </c>
      <c r="X146" s="406"/>
      <c r="Y146" s="406"/>
      <c r="Z146" s="406"/>
      <c r="AA146" s="406"/>
      <c r="AB146" s="406"/>
      <c r="AC146" s="406"/>
      <c r="AD146" s="406"/>
      <c r="AE146" s="406"/>
      <c r="AF146" s="405"/>
      <c r="AG146" s="405"/>
      <c r="AH146" s="405"/>
      <c r="AI146" s="405"/>
      <c r="AJ146" s="405"/>
      <c r="AK146" s="405"/>
      <c r="AL146" s="405"/>
      <c r="AM146" s="405"/>
      <c r="AN146" s="405"/>
      <c r="AO146" s="405"/>
      <c r="AP146" s="405"/>
      <c r="AQ146" s="405"/>
      <c r="AR146" s="405"/>
      <c r="AS146" s="405"/>
      <c r="AT146" s="405"/>
      <c r="AU146" s="405"/>
      <c r="AV146" s="405"/>
      <c r="AW146" s="405"/>
      <c r="AX146" s="405"/>
      <c r="AY146" s="405"/>
      <c r="AZ146" s="405"/>
      <c r="BA146" s="405"/>
      <c r="BB146" s="405"/>
      <c r="BC146" s="405"/>
      <c r="BD146" s="405"/>
      <c r="BE146" s="405"/>
      <c r="BF146" s="405"/>
      <c r="BG146" s="405"/>
      <c r="BH146" s="405"/>
      <c r="BI146" s="405"/>
      <c r="BJ146" s="405"/>
      <c r="BK146" s="405"/>
      <c r="BL146" s="405"/>
      <c r="BM146" s="405"/>
      <c r="BN146" s="405"/>
    </row>
    <row r="147" spans="1:66" s="407" customFormat="1" ht="51" x14ac:dyDescent="0.2">
      <c r="A147" s="257" t="s">
        <v>1077</v>
      </c>
      <c r="B147" s="455" t="s">
        <v>1353</v>
      </c>
      <c r="C147" s="455" t="s">
        <v>1354</v>
      </c>
      <c r="D147" s="460" t="s">
        <v>1362</v>
      </c>
      <c r="E147" s="460"/>
      <c r="F147" s="460">
        <v>1</v>
      </c>
      <c r="G147" s="460"/>
      <c r="H147" s="460"/>
      <c r="I147" s="460"/>
      <c r="J147" s="460"/>
      <c r="K147" s="460"/>
      <c r="L147" s="460"/>
      <c r="M147" s="461"/>
      <c r="N147" s="461"/>
      <c r="O147" s="461"/>
      <c r="P147" s="461"/>
      <c r="Q147" s="454">
        <f t="shared" si="1"/>
        <v>1</v>
      </c>
      <c r="R147" s="455" t="s">
        <v>1847</v>
      </c>
      <c r="S147" s="455"/>
      <c r="T147" s="455"/>
      <c r="U147" s="455" t="s">
        <v>1848</v>
      </c>
      <c r="V147" s="429" t="s">
        <v>1522</v>
      </c>
      <c r="W147" s="405" t="s">
        <v>1812</v>
      </c>
      <c r="X147" s="406"/>
      <c r="Y147" s="406"/>
      <c r="Z147" s="406"/>
      <c r="AA147" s="406"/>
      <c r="AB147" s="406"/>
      <c r="AC147" s="406"/>
      <c r="AD147" s="406"/>
      <c r="AE147" s="406"/>
      <c r="AF147" s="405"/>
      <c r="AG147" s="405"/>
      <c r="AH147" s="405"/>
      <c r="AI147" s="405"/>
      <c r="AJ147" s="405"/>
      <c r="AK147" s="405"/>
      <c r="AL147" s="405"/>
      <c r="AM147" s="405"/>
      <c r="AN147" s="405"/>
      <c r="AO147" s="405"/>
      <c r="AP147" s="405"/>
      <c r="AQ147" s="405"/>
      <c r="AR147" s="405"/>
      <c r="AS147" s="405"/>
      <c r="AT147" s="405"/>
      <c r="AU147" s="405"/>
      <c r="AV147" s="405"/>
      <c r="AW147" s="405"/>
      <c r="AX147" s="405"/>
      <c r="AY147" s="405"/>
      <c r="AZ147" s="405"/>
      <c r="BA147" s="405"/>
      <c r="BB147" s="405"/>
      <c r="BC147" s="405"/>
      <c r="BD147" s="405"/>
      <c r="BE147" s="405"/>
      <c r="BF147" s="405"/>
      <c r="BG147" s="405"/>
      <c r="BH147" s="405"/>
      <c r="BI147" s="405"/>
      <c r="BJ147" s="405"/>
      <c r="BK147" s="405"/>
      <c r="BL147" s="405"/>
      <c r="BM147" s="405"/>
      <c r="BN147" s="405"/>
    </row>
    <row r="148" spans="1:66" s="407" customFormat="1" ht="51" x14ac:dyDescent="0.2">
      <c r="A148" s="257" t="s">
        <v>1077</v>
      </c>
      <c r="B148" s="455" t="s">
        <v>1353</v>
      </c>
      <c r="C148" s="455" t="s">
        <v>1355</v>
      </c>
      <c r="D148" s="460" t="s">
        <v>1363</v>
      </c>
      <c r="E148" s="460"/>
      <c r="F148" s="460"/>
      <c r="G148" s="460">
        <v>1</v>
      </c>
      <c r="H148" s="460"/>
      <c r="I148" s="460"/>
      <c r="J148" s="460"/>
      <c r="K148" s="460"/>
      <c r="L148" s="460"/>
      <c r="M148" s="461"/>
      <c r="N148" s="461"/>
      <c r="O148" s="461"/>
      <c r="P148" s="461"/>
      <c r="Q148" s="454">
        <f t="shared" si="1"/>
        <v>1</v>
      </c>
      <c r="R148" s="455" t="s">
        <v>1849</v>
      </c>
      <c r="S148" s="455"/>
      <c r="T148" s="455"/>
      <c r="U148" s="455" t="s">
        <v>1850</v>
      </c>
      <c r="V148" s="429" t="s">
        <v>1522</v>
      </c>
      <c r="W148" s="405" t="s">
        <v>1812</v>
      </c>
      <c r="X148" s="406"/>
      <c r="Y148" s="406"/>
      <c r="Z148" s="406"/>
      <c r="AA148" s="406"/>
      <c r="AB148" s="406"/>
      <c r="AC148" s="406"/>
      <c r="AD148" s="406"/>
      <c r="AE148" s="406"/>
      <c r="AF148" s="405"/>
      <c r="AG148" s="405"/>
      <c r="AH148" s="405"/>
      <c r="AI148" s="405"/>
      <c r="AJ148" s="405"/>
      <c r="AK148" s="405"/>
      <c r="AL148" s="405"/>
      <c r="AM148" s="405"/>
      <c r="AN148" s="405"/>
      <c r="AO148" s="405"/>
      <c r="AP148" s="405"/>
      <c r="AQ148" s="405"/>
      <c r="AR148" s="405"/>
      <c r="AS148" s="405"/>
      <c r="AT148" s="405"/>
      <c r="AU148" s="405"/>
      <c r="AV148" s="405"/>
      <c r="AW148" s="405"/>
      <c r="AX148" s="405"/>
      <c r="AY148" s="405"/>
      <c r="AZ148" s="405"/>
      <c r="BA148" s="405"/>
      <c r="BB148" s="405"/>
      <c r="BC148" s="405"/>
      <c r="BD148" s="405"/>
      <c r="BE148" s="405"/>
      <c r="BF148" s="405"/>
      <c r="BG148" s="405"/>
      <c r="BH148" s="405"/>
      <c r="BI148" s="405"/>
      <c r="BJ148" s="405"/>
      <c r="BK148" s="405"/>
      <c r="BL148" s="405"/>
      <c r="BM148" s="405"/>
      <c r="BN148" s="405"/>
    </row>
    <row r="149" spans="1:66" s="407" customFormat="1" ht="51" x14ac:dyDescent="0.2">
      <c r="A149" s="257" t="s">
        <v>1077</v>
      </c>
      <c r="B149" s="455" t="s">
        <v>1353</v>
      </c>
      <c r="C149" s="455" t="s">
        <v>1356</v>
      </c>
      <c r="D149" s="460" t="s">
        <v>1851</v>
      </c>
      <c r="E149" s="460"/>
      <c r="F149" s="460"/>
      <c r="G149" s="460"/>
      <c r="H149" s="460"/>
      <c r="I149" s="460"/>
      <c r="J149" s="460"/>
      <c r="K149" s="460"/>
      <c r="L149" s="460">
        <v>1</v>
      </c>
      <c r="M149" s="461"/>
      <c r="N149" s="461"/>
      <c r="O149" s="461"/>
      <c r="P149" s="461"/>
      <c r="Q149" s="454">
        <f t="shared" si="1"/>
        <v>1</v>
      </c>
      <c r="R149" s="455" t="s">
        <v>934</v>
      </c>
      <c r="S149" s="455"/>
      <c r="T149" s="455"/>
      <c r="U149" s="455" t="s">
        <v>1370</v>
      </c>
      <c r="V149" s="429" t="s">
        <v>1636</v>
      </c>
      <c r="W149" s="405" t="s">
        <v>1812</v>
      </c>
      <c r="X149" s="406"/>
      <c r="Y149" s="406"/>
      <c r="Z149" s="406"/>
      <c r="AA149" s="406"/>
      <c r="AB149" s="406"/>
      <c r="AC149" s="406"/>
      <c r="AD149" s="406"/>
      <c r="AE149" s="406"/>
      <c r="AF149" s="405"/>
      <c r="AG149" s="405"/>
      <c r="AH149" s="405"/>
      <c r="AI149" s="405"/>
      <c r="AJ149" s="405"/>
      <c r="AK149" s="405"/>
      <c r="AL149" s="405"/>
      <c r="AM149" s="405"/>
      <c r="AN149" s="405"/>
      <c r="AO149" s="405"/>
      <c r="AP149" s="405"/>
      <c r="AQ149" s="405"/>
      <c r="AR149" s="405"/>
      <c r="AS149" s="405"/>
      <c r="AT149" s="405"/>
      <c r="AU149" s="405"/>
      <c r="AV149" s="405"/>
      <c r="AW149" s="405"/>
      <c r="AX149" s="405"/>
      <c r="AY149" s="405"/>
      <c r="AZ149" s="405"/>
      <c r="BA149" s="405"/>
      <c r="BB149" s="405"/>
      <c r="BC149" s="405"/>
      <c r="BD149" s="405"/>
      <c r="BE149" s="405"/>
      <c r="BF149" s="405"/>
      <c r="BG149" s="405"/>
      <c r="BH149" s="405"/>
      <c r="BI149" s="405"/>
      <c r="BJ149" s="405"/>
      <c r="BK149" s="405"/>
      <c r="BL149" s="405"/>
      <c r="BM149" s="405"/>
      <c r="BN149" s="405"/>
    </row>
    <row r="150" spans="1:66" s="407" customFormat="1" ht="114.75" x14ac:dyDescent="0.2">
      <c r="A150" s="257" t="s">
        <v>1077</v>
      </c>
      <c r="B150" s="455" t="s">
        <v>1353</v>
      </c>
      <c r="C150" s="455" t="s">
        <v>1357</v>
      </c>
      <c r="D150" s="460" t="s">
        <v>1364</v>
      </c>
      <c r="E150" s="460"/>
      <c r="F150" s="460"/>
      <c r="G150" s="460">
        <v>1</v>
      </c>
      <c r="H150" s="460"/>
      <c r="I150" s="460"/>
      <c r="J150" s="460">
        <v>1</v>
      </c>
      <c r="K150" s="460"/>
      <c r="L150" s="460"/>
      <c r="M150" s="461">
        <v>1</v>
      </c>
      <c r="N150" s="461"/>
      <c r="O150" s="461"/>
      <c r="P150" s="461">
        <v>1</v>
      </c>
      <c r="Q150" s="454">
        <f t="shared" si="1"/>
        <v>4</v>
      </c>
      <c r="R150" s="455" t="s">
        <v>1378</v>
      </c>
      <c r="S150" s="455"/>
      <c r="T150" s="455"/>
      <c r="U150" s="455" t="s">
        <v>1371</v>
      </c>
      <c r="V150" s="429" t="s">
        <v>1636</v>
      </c>
      <c r="W150" s="405" t="s">
        <v>1812</v>
      </c>
      <c r="X150" s="406"/>
      <c r="Y150" s="406"/>
      <c r="Z150" s="406"/>
      <c r="AA150" s="406"/>
      <c r="AB150" s="406"/>
      <c r="AC150" s="406"/>
      <c r="AD150" s="406"/>
      <c r="AE150" s="406"/>
      <c r="AF150" s="405"/>
      <c r="AG150" s="405"/>
      <c r="AH150" s="405"/>
      <c r="AI150" s="405"/>
      <c r="AJ150" s="405"/>
      <c r="AK150" s="405"/>
      <c r="AL150" s="405"/>
      <c r="AM150" s="405"/>
      <c r="AN150" s="405"/>
      <c r="AO150" s="405"/>
      <c r="AP150" s="405"/>
      <c r="AQ150" s="405"/>
      <c r="AR150" s="405"/>
      <c r="AS150" s="405"/>
      <c r="AT150" s="405"/>
      <c r="AU150" s="405"/>
      <c r="AV150" s="405"/>
      <c r="AW150" s="405"/>
      <c r="AX150" s="405"/>
      <c r="AY150" s="405"/>
      <c r="AZ150" s="405"/>
      <c r="BA150" s="405"/>
      <c r="BB150" s="405"/>
      <c r="BC150" s="405"/>
      <c r="BD150" s="405"/>
      <c r="BE150" s="405"/>
      <c r="BF150" s="405"/>
      <c r="BG150" s="405"/>
      <c r="BH150" s="405"/>
      <c r="BI150" s="405"/>
      <c r="BJ150" s="405"/>
      <c r="BK150" s="405"/>
      <c r="BL150" s="405"/>
      <c r="BM150" s="405"/>
      <c r="BN150" s="405"/>
    </row>
    <row r="151" spans="1:66" s="407" customFormat="1" ht="105" customHeight="1" x14ac:dyDescent="0.2">
      <c r="A151" s="257" t="s">
        <v>1077</v>
      </c>
      <c r="B151" s="455" t="s">
        <v>1353</v>
      </c>
      <c r="C151" s="455" t="s">
        <v>1358</v>
      </c>
      <c r="D151" s="460" t="s">
        <v>1365</v>
      </c>
      <c r="E151" s="460"/>
      <c r="F151" s="460"/>
      <c r="G151" s="460"/>
      <c r="H151" s="460"/>
      <c r="I151" s="460"/>
      <c r="J151" s="460"/>
      <c r="K151" s="460"/>
      <c r="L151" s="460"/>
      <c r="M151" s="461">
        <v>1</v>
      </c>
      <c r="N151" s="461"/>
      <c r="O151" s="461"/>
      <c r="P151" s="461"/>
      <c r="Q151" s="454">
        <f t="shared" si="1"/>
        <v>1</v>
      </c>
      <c r="R151" s="455" t="s">
        <v>1379</v>
      </c>
      <c r="S151" s="455"/>
      <c r="T151" s="455"/>
      <c r="U151" s="455" t="s">
        <v>1372</v>
      </c>
      <c r="V151" s="429" t="s">
        <v>1637</v>
      </c>
      <c r="W151" s="405" t="s">
        <v>1812</v>
      </c>
      <c r="X151" s="406"/>
      <c r="Y151" s="406"/>
      <c r="Z151" s="406"/>
      <c r="AA151" s="406"/>
      <c r="AB151" s="406"/>
      <c r="AC151" s="406"/>
      <c r="AD151" s="406"/>
      <c r="AE151" s="406"/>
      <c r="AF151" s="405"/>
      <c r="AG151" s="405"/>
      <c r="AH151" s="405"/>
      <c r="AI151" s="405"/>
      <c r="AJ151" s="405"/>
      <c r="AK151" s="405"/>
      <c r="AL151" s="405"/>
      <c r="AM151" s="405"/>
      <c r="AN151" s="405"/>
      <c r="AO151" s="405"/>
      <c r="AP151" s="405"/>
      <c r="AQ151" s="405"/>
      <c r="AR151" s="405"/>
      <c r="AS151" s="405"/>
      <c r="AT151" s="405"/>
      <c r="AU151" s="405"/>
      <c r="AV151" s="405"/>
      <c r="AW151" s="405"/>
      <c r="AX151" s="405"/>
      <c r="AY151" s="405"/>
      <c r="AZ151" s="405"/>
      <c r="BA151" s="405"/>
      <c r="BB151" s="405"/>
      <c r="BC151" s="405"/>
      <c r="BD151" s="405"/>
      <c r="BE151" s="405"/>
      <c r="BF151" s="405"/>
      <c r="BG151" s="405"/>
      <c r="BH151" s="405"/>
      <c r="BI151" s="405"/>
      <c r="BJ151" s="405"/>
      <c r="BK151" s="405"/>
      <c r="BL151" s="405"/>
      <c r="BM151" s="405"/>
      <c r="BN151" s="405"/>
    </row>
    <row r="152" spans="1:66" s="407" customFormat="1" ht="75" customHeight="1" x14ac:dyDescent="0.2">
      <c r="A152" s="257" t="s">
        <v>1077</v>
      </c>
      <c r="B152" s="455" t="s">
        <v>1353</v>
      </c>
      <c r="C152" s="455" t="s">
        <v>1359</v>
      </c>
      <c r="D152" s="460" t="s">
        <v>1366</v>
      </c>
      <c r="E152" s="460"/>
      <c r="F152" s="460"/>
      <c r="G152" s="460">
        <v>1</v>
      </c>
      <c r="H152" s="460"/>
      <c r="I152" s="460"/>
      <c r="J152" s="460">
        <v>1</v>
      </c>
      <c r="K152" s="460"/>
      <c r="L152" s="460"/>
      <c r="M152" s="461">
        <v>1</v>
      </c>
      <c r="N152" s="461"/>
      <c r="O152" s="461"/>
      <c r="P152" s="461">
        <v>1</v>
      </c>
      <c r="Q152" s="454">
        <f t="shared" si="1"/>
        <v>4</v>
      </c>
      <c r="R152" s="455" t="s">
        <v>1380</v>
      </c>
      <c r="S152" s="455"/>
      <c r="T152" s="455"/>
      <c r="U152" s="455" t="s">
        <v>1373</v>
      </c>
      <c r="V152" s="429" t="s">
        <v>1636</v>
      </c>
      <c r="W152" s="405" t="s">
        <v>1812</v>
      </c>
      <c r="X152" s="406"/>
      <c r="Y152" s="406"/>
      <c r="Z152" s="406"/>
      <c r="AA152" s="406"/>
      <c r="AB152" s="406"/>
      <c r="AC152" s="406"/>
      <c r="AD152" s="406"/>
      <c r="AE152" s="406"/>
      <c r="AF152" s="405"/>
      <c r="AG152" s="405"/>
      <c r="AH152" s="405"/>
      <c r="AI152" s="405"/>
      <c r="AJ152" s="405"/>
      <c r="AK152" s="405"/>
      <c r="AL152" s="405"/>
      <c r="AM152" s="405"/>
      <c r="AN152" s="405"/>
      <c r="AO152" s="405"/>
      <c r="AP152" s="405"/>
      <c r="AQ152" s="405"/>
      <c r="AR152" s="405"/>
      <c r="AS152" s="405"/>
      <c r="AT152" s="405"/>
      <c r="AU152" s="405"/>
      <c r="AV152" s="405"/>
      <c r="AW152" s="405"/>
      <c r="AX152" s="405"/>
      <c r="AY152" s="405"/>
      <c r="AZ152" s="405"/>
      <c r="BA152" s="405"/>
      <c r="BB152" s="405"/>
      <c r="BC152" s="405"/>
      <c r="BD152" s="405"/>
      <c r="BE152" s="405"/>
      <c r="BF152" s="405"/>
      <c r="BG152" s="405"/>
      <c r="BH152" s="405"/>
      <c r="BI152" s="405"/>
      <c r="BJ152" s="405"/>
      <c r="BK152" s="405"/>
      <c r="BL152" s="405"/>
      <c r="BM152" s="405"/>
      <c r="BN152" s="405"/>
    </row>
    <row r="153" spans="1:66" s="407" customFormat="1" ht="73.5" customHeight="1" x14ac:dyDescent="0.2">
      <c r="A153" s="257" t="s">
        <v>1077</v>
      </c>
      <c r="B153" s="455" t="s">
        <v>1353</v>
      </c>
      <c r="C153" s="455" t="s">
        <v>1360</v>
      </c>
      <c r="D153" s="460" t="s">
        <v>1367</v>
      </c>
      <c r="E153" s="460">
        <v>1</v>
      </c>
      <c r="F153" s="460"/>
      <c r="G153" s="460"/>
      <c r="H153" s="460"/>
      <c r="I153" s="460"/>
      <c r="J153" s="460"/>
      <c r="K153" s="460">
        <v>1</v>
      </c>
      <c r="L153" s="460"/>
      <c r="M153" s="461"/>
      <c r="N153" s="461"/>
      <c r="O153" s="461"/>
      <c r="P153" s="461"/>
      <c r="Q153" s="454">
        <f t="shared" si="1"/>
        <v>2</v>
      </c>
      <c r="R153" s="455" t="s">
        <v>1381</v>
      </c>
      <c r="S153" s="455"/>
      <c r="T153" s="455"/>
      <c r="U153" s="455" t="s">
        <v>1374</v>
      </c>
      <c r="V153" s="429" t="s">
        <v>1636</v>
      </c>
      <c r="W153" s="405" t="s">
        <v>1812</v>
      </c>
      <c r="X153" s="406"/>
      <c r="Y153" s="406"/>
      <c r="Z153" s="406"/>
      <c r="AA153" s="406"/>
      <c r="AB153" s="406"/>
      <c r="AC153" s="406"/>
      <c r="AD153" s="406"/>
      <c r="AE153" s="406"/>
      <c r="AF153" s="405"/>
      <c r="AG153" s="405"/>
      <c r="AH153" s="405"/>
      <c r="AI153" s="405"/>
      <c r="AJ153" s="405"/>
      <c r="AK153" s="405"/>
      <c r="AL153" s="405"/>
      <c r="AM153" s="405"/>
      <c r="AN153" s="405"/>
      <c r="AO153" s="405"/>
      <c r="AP153" s="405"/>
      <c r="AQ153" s="405"/>
      <c r="AR153" s="405"/>
      <c r="AS153" s="405"/>
      <c r="AT153" s="405"/>
      <c r="AU153" s="405"/>
      <c r="AV153" s="405"/>
      <c r="AW153" s="405"/>
      <c r="AX153" s="405"/>
      <c r="AY153" s="405"/>
      <c r="AZ153" s="405"/>
      <c r="BA153" s="405"/>
      <c r="BB153" s="405"/>
      <c r="BC153" s="405"/>
      <c r="BD153" s="405"/>
      <c r="BE153" s="405"/>
      <c r="BF153" s="405"/>
      <c r="BG153" s="405"/>
      <c r="BH153" s="405"/>
      <c r="BI153" s="405"/>
      <c r="BJ153" s="405"/>
      <c r="BK153" s="405"/>
      <c r="BL153" s="405"/>
      <c r="BM153" s="405"/>
      <c r="BN153" s="405"/>
    </row>
    <row r="154" spans="1:66" s="407" customFormat="1" ht="51" x14ac:dyDescent="0.2">
      <c r="A154" s="257" t="s">
        <v>1077</v>
      </c>
      <c r="B154" s="455" t="s">
        <v>1353</v>
      </c>
      <c r="C154" s="455" t="s">
        <v>1361</v>
      </c>
      <c r="D154" s="460" t="s">
        <v>1368</v>
      </c>
      <c r="E154" s="460"/>
      <c r="F154" s="460">
        <v>1</v>
      </c>
      <c r="G154" s="460"/>
      <c r="H154" s="460"/>
      <c r="I154" s="460"/>
      <c r="J154" s="460"/>
      <c r="K154" s="460"/>
      <c r="L154" s="460">
        <v>1</v>
      </c>
      <c r="M154" s="461"/>
      <c r="N154" s="461"/>
      <c r="O154" s="461"/>
      <c r="P154" s="461"/>
      <c r="Q154" s="454">
        <f t="shared" si="1"/>
        <v>2</v>
      </c>
      <c r="R154" s="455" t="s">
        <v>1381</v>
      </c>
      <c r="S154" s="455"/>
      <c r="T154" s="455"/>
      <c r="U154" s="455" t="s">
        <v>1375</v>
      </c>
      <c r="V154" s="429" t="s">
        <v>1636</v>
      </c>
      <c r="W154" s="405" t="s">
        <v>1812</v>
      </c>
      <c r="X154" s="406"/>
      <c r="Y154" s="406"/>
      <c r="Z154" s="406"/>
      <c r="AA154" s="406"/>
      <c r="AB154" s="406"/>
      <c r="AC154" s="406"/>
      <c r="AD154" s="406"/>
      <c r="AE154" s="406"/>
      <c r="AF154" s="405"/>
      <c r="AG154" s="405"/>
      <c r="AH154" s="405"/>
      <c r="AI154" s="405"/>
      <c r="AJ154" s="405"/>
      <c r="AK154" s="405"/>
      <c r="AL154" s="405"/>
      <c r="AM154" s="405"/>
      <c r="AN154" s="405"/>
      <c r="AO154" s="405"/>
      <c r="AP154" s="405"/>
      <c r="AQ154" s="405"/>
      <c r="AR154" s="405"/>
      <c r="AS154" s="405"/>
      <c r="AT154" s="405"/>
      <c r="AU154" s="405"/>
      <c r="AV154" s="405"/>
      <c r="AW154" s="405"/>
      <c r="AX154" s="405"/>
      <c r="AY154" s="405"/>
      <c r="AZ154" s="405"/>
      <c r="BA154" s="405"/>
      <c r="BB154" s="405"/>
      <c r="BC154" s="405"/>
      <c r="BD154" s="405"/>
      <c r="BE154" s="405"/>
      <c r="BF154" s="405"/>
      <c r="BG154" s="405"/>
      <c r="BH154" s="405"/>
      <c r="BI154" s="405"/>
      <c r="BJ154" s="405"/>
      <c r="BK154" s="405"/>
      <c r="BL154" s="405"/>
      <c r="BM154" s="405"/>
      <c r="BN154" s="405"/>
    </row>
    <row r="155" spans="1:66" s="407" customFormat="1" ht="76.5" x14ac:dyDescent="0.2">
      <c r="A155" s="257" t="s">
        <v>1080</v>
      </c>
      <c r="B155" s="256" t="s">
        <v>1200</v>
      </c>
      <c r="C155" s="256" t="s">
        <v>1201</v>
      </c>
      <c r="D155" s="256" t="s">
        <v>1202</v>
      </c>
      <c r="E155" s="408">
        <v>1</v>
      </c>
      <c r="F155" s="408">
        <v>1</v>
      </c>
      <c r="G155" s="408">
        <v>1</v>
      </c>
      <c r="H155" s="408">
        <v>1</v>
      </c>
      <c r="I155" s="408">
        <v>1</v>
      </c>
      <c r="J155" s="408">
        <v>1</v>
      </c>
      <c r="K155" s="408">
        <v>1</v>
      </c>
      <c r="L155" s="408">
        <v>1</v>
      </c>
      <c r="M155" s="408">
        <v>1</v>
      </c>
      <c r="N155" s="408">
        <v>1</v>
      </c>
      <c r="O155" s="408"/>
      <c r="P155" s="408">
        <v>1</v>
      </c>
      <c r="Q155" s="402">
        <f t="shared" si="1"/>
        <v>11</v>
      </c>
      <c r="R155" s="257" t="s">
        <v>943</v>
      </c>
      <c r="S155" s="257"/>
      <c r="T155" s="257"/>
      <c r="U155" s="403" t="s">
        <v>1376</v>
      </c>
      <c r="V155" s="409" t="s">
        <v>1203</v>
      </c>
      <c r="W155" s="405"/>
      <c r="X155" s="406"/>
      <c r="Y155" s="406"/>
      <c r="Z155" s="406"/>
      <c r="AA155" s="406"/>
      <c r="AB155" s="406"/>
      <c r="AC155" s="406"/>
      <c r="AD155" s="406"/>
      <c r="AE155" s="406"/>
      <c r="AF155" s="405"/>
      <c r="AG155" s="405"/>
      <c r="AH155" s="405"/>
      <c r="AI155" s="405"/>
      <c r="AJ155" s="405"/>
      <c r="AK155" s="405"/>
      <c r="AL155" s="405"/>
      <c r="AM155" s="405"/>
      <c r="AN155" s="405"/>
      <c r="AO155" s="405"/>
      <c r="AP155" s="405"/>
      <c r="AQ155" s="405"/>
      <c r="AR155" s="405"/>
      <c r="AS155" s="405"/>
      <c r="AT155" s="405"/>
      <c r="AU155" s="405"/>
      <c r="AV155" s="405"/>
      <c r="AW155" s="405"/>
      <c r="AX155" s="405"/>
      <c r="AY155" s="405"/>
      <c r="AZ155" s="405"/>
      <c r="BA155" s="405"/>
      <c r="BB155" s="405"/>
      <c r="BC155" s="405"/>
      <c r="BD155" s="405"/>
      <c r="BE155" s="405"/>
      <c r="BF155" s="405"/>
      <c r="BG155" s="405"/>
      <c r="BH155" s="405"/>
      <c r="BI155" s="405"/>
      <c r="BJ155" s="405"/>
      <c r="BK155" s="405"/>
      <c r="BL155" s="405"/>
      <c r="BM155" s="405"/>
      <c r="BN155" s="405"/>
    </row>
    <row r="156" spans="1:66" s="407" customFormat="1" ht="76.5" x14ac:dyDescent="0.2">
      <c r="A156" s="257" t="s">
        <v>1080</v>
      </c>
      <c r="B156" s="256" t="s">
        <v>1200</v>
      </c>
      <c r="C156" s="256" t="s">
        <v>1205</v>
      </c>
      <c r="D156" s="257" t="s">
        <v>1204</v>
      </c>
      <c r="E156" s="401"/>
      <c r="F156" s="401">
        <v>1</v>
      </c>
      <c r="G156" s="401"/>
      <c r="H156" s="401"/>
      <c r="I156" s="401"/>
      <c r="J156" s="401"/>
      <c r="K156" s="401"/>
      <c r="L156" s="401">
        <v>1</v>
      </c>
      <c r="M156" s="401"/>
      <c r="N156" s="401"/>
      <c r="O156" s="401"/>
      <c r="P156" s="401"/>
      <c r="Q156" s="402">
        <f t="shared" si="1"/>
        <v>2</v>
      </c>
      <c r="R156" s="257" t="s">
        <v>943</v>
      </c>
      <c r="S156" s="257"/>
      <c r="T156" s="257"/>
      <c r="U156" s="403" t="s">
        <v>1377</v>
      </c>
      <c r="V156" s="409" t="s">
        <v>1203</v>
      </c>
      <c r="W156" s="405"/>
      <c r="X156" s="406"/>
      <c r="Y156" s="406"/>
      <c r="Z156" s="406"/>
      <c r="AA156" s="406"/>
      <c r="AB156" s="406"/>
      <c r="AC156" s="406"/>
      <c r="AD156" s="406"/>
      <c r="AE156" s="406"/>
      <c r="AF156" s="405"/>
      <c r="AG156" s="405"/>
      <c r="AH156" s="405"/>
      <c r="AI156" s="405"/>
      <c r="AJ156" s="405"/>
      <c r="AK156" s="405"/>
      <c r="AL156" s="405"/>
      <c r="AM156" s="405"/>
      <c r="AN156" s="405"/>
      <c r="AO156" s="405"/>
      <c r="AP156" s="405"/>
      <c r="AQ156" s="405"/>
      <c r="AR156" s="405"/>
      <c r="AS156" s="405"/>
      <c r="AT156" s="405"/>
      <c r="AU156" s="405"/>
      <c r="AV156" s="405"/>
      <c r="AW156" s="405"/>
      <c r="AX156" s="405"/>
      <c r="AY156" s="405"/>
      <c r="AZ156" s="405"/>
      <c r="BA156" s="405"/>
      <c r="BB156" s="405"/>
      <c r="BC156" s="405"/>
      <c r="BD156" s="405"/>
      <c r="BE156" s="405"/>
      <c r="BF156" s="405"/>
      <c r="BG156" s="405"/>
      <c r="BH156" s="405"/>
      <c r="BI156" s="405"/>
      <c r="BJ156" s="405"/>
      <c r="BK156" s="405"/>
      <c r="BL156" s="405"/>
      <c r="BM156" s="405"/>
      <c r="BN156" s="405"/>
    </row>
    <row r="157" spans="1:66" s="407" customFormat="1" ht="76.5" x14ac:dyDescent="0.2">
      <c r="A157" s="257" t="s">
        <v>1080</v>
      </c>
      <c r="B157" s="256" t="s">
        <v>1200</v>
      </c>
      <c r="C157" s="256" t="s">
        <v>1212</v>
      </c>
      <c r="D157" s="256" t="s">
        <v>1206</v>
      </c>
      <c r="E157" s="408"/>
      <c r="F157" s="408"/>
      <c r="G157" s="408"/>
      <c r="H157" s="408"/>
      <c r="I157" s="408"/>
      <c r="J157" s="408">
        <v>1</v>
      </c>
      <c r="K157" s="408"/>
      <c r="L157" s="408"/>
      <c r="M157" s="408"/>
      <c r="N157" s="408"/>
      <c r="O157" s="408"/>
      <c r="P157" s="408"/>
      <c r="Q157" s="402">
        <f t="shared" si="1"/>
        <v>1</v>
      </c>
      <c r="R157" s="257" t="s">
        <v>935</v>
      </c>
      <c r="S157" s="257" t="s">
        <v>937</v>
      </c>
      <c r="T157" s="257"/>
      <c r="U157" s="256" t="s">
        <v>1377</v>
      </c>
      <c r="V157" s="409" t="s">
        <v>1203</v>
      </c>
      <c r="W157" s="405"/>
      <c r="X157" s="406"/>
      <c r="Y157" s="406"/>
      <c r="Z157" s="406"/>
      <c r="AA157" s="406"/>
      <c r="AB157" s="406"/>
      <c r="AC157" s="406"/>
      <c r="AD157" s="406"/>
      <c r="AE157" s="406"/>
      <c r="AF157" s="405"/>
      <c r="AG157" s="405"/>
      <c r="AH157" s="405"/>
      <c r="AI157" s="405"/>
      <c r="AJ157" s="405"/>
      <c r="AK157" s="405"/>
      <c r="AL157" s="405"/>
      <c r="AM157" s="405"/>
      <c r="AN157" s="405"/>
      <c r="AO157" s="405"/>
      <c r="AP157" s="405"/>
      <c r="AQ157" s="405"/>
      <c r="AR157" s="405"/>
      <c r="AS157" s="405"/>
      <c r="AT157" s="405"/>
      <c r="AU157" s="405"/>
      <c r="AV157" s="405"/>
      <c r="AW157" s="405"/>
      <c r="AX157" s="405"/>
      <c r="AY157" s="405"/>
      <c r="AZ157" s="405"/>
      <c r="BA157" s="405"/>
      <c r="BB157" s="405"/>
      <c r="BC157" s="405"/>
      <c r="BD157" s="405"/>
      <c r="BE157" s="405"/>
      <c r="BF157" s="405"/>
      <c r="BG157" s="405"/>
      <c r="BH157" s="405"/>
      <c r="BI157" s="405"/>
      <c r="BJ157" s="405"/>
      <c r="BK157" s="405"/>
      <c r="BL157" s="405"/>
      <c r="BM157" s="405"/>
      <c r="BN157" s="405"/>
    </row>
    <row r="158" spans="1:66" s="407" customFormat="1" ht="76.5" x14ac:dyDescent="0.2">
      <c r="A158" s="257" t="s">
        <v>1080</v>
      </c>
      <c r="B158" s="256" t="s">
        <v>1200</v>
      </c>
      <c r="C158" s="256" t="s">
        <v>1213</v>
      </c>
      <c r="D158" s="257" t="s">
        <v>1207</v>
      </c>
      <c r="E158" s="401"/>
      <c r="F158" s="401"/>
      <c r="G158" s="401"/>
      <c r="H158" s="401"/>
      <c r="I158" s="401"/>
      <c r="J158" s="401"/>
      <c r="K158" s="401"/>
      <c r="L158" s="401">
        <v>1</v>
      </c>
      <c r="M158" s="401"/>
      <c r="N158" s="401"/>
      <c r="O158" s="401"/>
      <c r="P158" s="401"/>
      <c r="Q158" s="402">
        <f t="shared" si="1"/>
        <v>1</v>
      </c>
      <c r="R158" s="257" t="s">
        <v>935</v>
      </c>
      <c r="S158" s="257" t="s">
        <v>937</v>
      </c>
      <c r="T158" s="257"/>
      <c r="U158" s="257" t="s">
        <v>1283</v>
      </c>
      <c r="V158" s="409" t="s">
        <v>1203</v>
      </c>
      <c r="W158" s="405"/>
      <c r="X158" s="406"/>
      <c r="Y158" s="406"/>
      <c r="Z158" s="406"/>
      <c r="AA158" s="406"/>
      <c r="AB158" s="406"/>
      <c r="AC158" s="406"/>
      <c r="AD158" s="406"/>
      <c r="AE158" s="406"/>
      <c r="AF158" s="405"/>
      <c r="AG158" s="405"/>
      <c r="AH158" s="405"/>
      <c r="AI158" s="405"/>
      <c r="AJ158" s="405"/>
      <c r="AK158" s="405"/>
      <c r="AL158" s="405"/>
      <c r="AM158" s="405"/>
      <c r="AN158" s="405"/>
      <c r="AO158" s="405"/>
      <c r="AP158" s="405"/>
      <c r="AQ158" s="405"/>
      <c r="AR158" s="405"/>
      <c r="AS158" s="405"/>
      <c r="AT158" s="405"/>
      <c r="AU158" s="405"/>
      <c r="AV158" s="405"/>
      <c r="AW158" s="405"/>
      <c r="AX158" s="405"/>
      <c r="AY158" s="405"/>
      <c r="AZ158" s="405"/>
      <c r="BA158" s="405"/>
      <c r="BB158" s="405"/>
      <c r="BC158" s="405"/>
      <c r="BD158" s="405"/>
      <c r="BE158" s="405"/>
      <c r="BF158" s="405"/>
      <c r="BG158" s="405"/>
      <c r="BH158" s="405"/>
      <c r="BI158" s="405"/>
      <c r="BJ158" s="405"/>
      <c r="BK158" s="405"/>
      <c r="BL158" s="405"/>
      <c r="BM158" s="405"/>
      <c r="BN158" s="405"/>
    </row>
    <row r="159" spans="1:66" s="407" customFormat="1" ht="76.5" x14ac:dyDescent="0.2">
      <c r="A159" s="257" t="s">
        <v>1080</v>
      </c>
      <c r="B159" s="256" t="s">
        <v>1200</v>
      </c>
      <c r="C159" s="256" t="s">
        <v>1214</v>
      </c>
      <c r="D159" s="256" t="s">
        <v>1208</v>
      </c>
      <c r="E159" s="408"/>
      <c r="F159" s="408"/>
      <c r="G159" s="408"/>
      <c r="H159" s="408"/>
      <c r="I159" s="408"/>
      <c r="J159" s="408"/>
      <c r="K159" s="408"/>
      <c r="L159" s="408"/>
      <c r="M159" s="408"/>
      <c r="N159" s="408"/>
      <c r="O159" s="408"/>
      <c r="P159" s="408">
        <v>1</v>
      </c>
      <c r="Q159" s="402">
        <f t="shared" si="1"/>
        <v>1</v>
      </c>
      <c r="R159" s="257" t="s">
        <v>935</v>
      </c>
      <c r="S159" s="257" t="s">
        <v>937</v>
      </c>
      <c r="T159" s="257"/>
      <c r="U159" s="256" t="s">
        <v>1284</v>
      </c>
      <c r="V159" s="409" t="s">
        <v>1203</v>
      </c>
      <c r="W159" s="405"/>
      <c r="X159" s="406"/>
      <c r="Y159" s="406"/>
      <c r="Z159" s="406"/>
      <c r="AA159" s="406"/>
      <c r="AB159" s="406"/>
      <c r="AC159" s="406"/>
      <c r="AD159" s="406"/>
      <c r="AE159" s="406"/>
      <c r="AF159" s="405"/>
      <c r="AG159" s="405"/>
      <c r="AH159" s="405"/>
      <c r="AI159" s="405"/>
      <c r="AJ159" s="405"/>
      <c r="AK159" s="405"/>
      <c r="AL159" s="405"/>
      <c r="AM159" s="405"/>
      <c r="AN159" s="405"/>
      <c r="AO159" s="405"/>
      <c r="AP159" s="405"/>
      <c r="AQ159" s="405"/>
      <c r="AR159" s="405"/>
      <c r="AS159" s="405"/>
      <c r="AT159" s="405"/>
      <c r="AU159" s="405"/>
      <c r="AV159" s="405"/>
      <c r="AW159" s="405"/>
      <c r="AX159" s="405"/>
      <c r="AY159" s="405"/>
      <c r="AZ159" s="405"/>
      <c r="BA159" s="405"/>
      <c r="BB159" s="405"/>
      <c r="BC159" s="405"/>
      <c r="BD159" s="405"/>
      <c r="BE159" s="405"/>
      <c r="BF159" s="405"/>
      <c r="BG159" s="405"/>
      <c r="BH159" s="405"/>
      <c r="BI159" s="405"/>
      <c r="BJ159" s="405"/>
      <c r="BK159" s="405"/>
      <c r="BL159" s="405"/>
      <c r="BM159" s="405"/>
      <c r="BN159" s="405"/>
    </row>
    <row r="160" spans="1:66" s="407" customFormat="1" ht="76.5" x14ac:dyDescent="0.2">
      <c r="A160" s="257" t="s">
        <v>1080</v>
      </c>
      <c r="B160" s="256" t="s">
        <v>1200</v>
      </c>
      <c r="C160" s="256" t="s">
        <v>1215</v>
      </c>
      <c r="D160" s="257" t="s">
        <v>1209</v>
      </c>
      <c r="E160" s="401"/>
      <c r="F160" s="401"/>
      <c r="G160" s="401"/>
      <c r="H160" s="401"/>
      <c r="I160" s="401"/>
      <c r="J160" s="401"/>
      <c r="K160" s="401"/>
      <c r="L160" s="401"/>
      <c r="M160" s="401">
        <v>1</v>
      </c>
      <c r="N160" s="401"/>
      <c r="O160" s="401"/>
      <c r="P160" s="401"/>
      <c r="Q160" s="402">
        <f t="shared" si="1"/>
        <v>1</v>
      </c>
      <c r="R160" s="257" t="s">
        <v>935</v>
      </c>
      <c r="S160" s="257" t="s">
        <v>937</v>
      </c>
      <c r="T160" s="257"/>
      <c r="U160" s="257" t="s">
        <v>1218</v>
      </c>
      <c r="V160" s="409" t="s">
        <v>1203</v>
      </c>
      <c r="W160" s="405"/>
      <c r="X160" s="406"/>
      <c r="Y160" s="406"/>
      <c r="Z160" s="406"/>
      <c r="AA160" s="406"/>
      <c r="AB160" s="406"/>
      <c r="AC160" s="406"/>
      <c r="AD160" s="406"/>
      <c r="AE160" s="406"/>
      <c r="AF160" s="405"/>
      <c r="AG160" s="405"/>
      <c r="AH160" s="405"/>
      <c r="AI160" s="405"/>
      <c r="AJ160" s="405"/>
      <c r="AK160" s="405"/>
      <c r="AL160" s="405"/>
      <c r="AM160" s="405"/>
      <c r="AN160" s="405"/>
      <c r="AO160" s="405"/>
      <c r="AP160" s="405"/>
      <c r="AQ160" s="405"/>
      <c r="AR160" s="405"/>
      <c r="AS160" s="405"/>
      <c r="AT160" s="405"/>
      <c r="AU160" s="405"/>
      <c r="AV160" s="405"/>
      <c r="AW160" s="405"/>
      <c r="AX160" s="405"/>
      <c r="AY160" s="405"/>
      <c r="AZ160" s="405"/>
      <c r="BA160" s="405"/>
      <c r="BB160" s="405"/>
      <c r="BC160" s="405"/>
      <c r="BD160" s="405"/>
      <c r="BE160" s="405"/>
      <c r="BF160" s="405"/>
      <c r="BG160" s="405"/>
      <c r="BH160" s="405"/>
      <c r="BI160" s="405"/>
      <c r="BJ160" s="405"/>
      <c r="BK160" s="405"/>
      <c r="BL160" s="405"/>
      <c r="BM160" s="405"/>
      <c r="BN160" s="405"/>
    </row>
    <row r="161" spans="1:66" s="407" customFormat="1" ht="165.75" x14ac:dyDescent="0.2">
      <c r="A161" s="257" t="s">
        <v>1080</v>
      </c>
      <c r="B161" s="256" t="s">
        <v>1200</v>
      </c>
      <c r="C161" s="256" t="s">
        <v>1216</v>
      </c>
      <c r="D161" s="256" t="s">
        <v>1210</v>
      </c>
      <c r="E161" s="408"/>
      <c r="F161" s="408"/>
      <c r="G161" s="408">
        <v>1</v>
      </c>
      <c r="H161" s="408"/>
      <c r="I161" s="408"/>
      <c r="J161" s="408"/>
      <c r="K161" s="408"/>
      <c r="L161" s="408"/>
      <c r="M161" s="408"/>
      <c r="N161" s="408"/>
      <c r="O161" s="408"/>
      <c r="P161" s="408"/>
      <c r="Q161" s="402">
        <f t="shared" si="1"/>
        <v>1</v>
      </c>
      <c r="R161" s="257" t="s">
        <v>950</v>
      </c>
      <c r="S161" s="257"/>
      <c r="T161" s="257"/>
      <c r="U161" s="256" t="s">
        <v>1285</v>
      </c>
      <c r="V161" s="409" t="s">
        <v>1203</v>
      </c>
      <c r="W161" s="405"/>
      <c r="X161" s="406"/>
      <c r="Y161" s="406"/>
      <c r="Z161" s="406"/>
      <c r="AA161" s="406"/>
      <c r="AB161" s="406"/>
      <c r="AC161" s="406"/>
      <c r="AD161" s="406"/>
      <c r="AE161" s="406"/>
      <c r="AF161" s="405"/>
      <c r="AG161" s="405"/>
      <c r="AH161" s="405"/>
      <c r="AI161" s="405"/>
      <c r="AJ161" s="405"/>
      <c r="AK161" s="405"/>
      <c r="AL161" s="405"/>
      <c r="AM161" s="405"/>
      <c r="AN161" s="405"/>
      <c r="AO161" s="405"/>
      <c r="AP161" s="405"/>
      <c r="AQ161" s="405"/>
      <c r="AR161" s="405"/>
      <c r="AS161" s="405"/>
      <c r="AT161" s="405"/>
      <c r="AU161" s="405"/>
      <c r="AV161" s="405"/>
      <c r="AW161" s="405"/>
      <c r="AX161" s="405"/>
      <c r="AY161" s="405"/>
      <c r="AZ161" s="405"/>
      <c r="BA161" s="405"/>
      <c r="BB161" s="405"/>
      <c r="BC161" s="405"/>
      <c r="BD161" s="405"/>
      <c r="BE161" s="405"/>
      <c r="BF161" s="405"/>
      <c r="BG161" s="405"/>
      <c r="BH161" s="405"/>
      <c r="BI161" s="405"/>
      <c r="BJ161" s="405"/>
      <c r="BK161" s="405"/>
      <c r="BL161" s="405"/>
      <c r="BM161" s="405"/>
      <c r="BN161" s="405"/>
    </row>
    <row r="162" spans="1:66" s="407" customFormat="1" ht="76.5" x14ac:dyDescent="0.2">
      <c r="A162" s="257" t="s">
        <v>1080</v>
      </c>
      <c r="B162" s="256" t="s">
        <v>1200</v>
      </c>
      <c r="C162" s="256" t="s">
        <v>1217</v>
      </c>
      <c r="D162" s="257" t="s">
        <v>1211</v>
      </c>
      <c r="E162" s="401"/>
      <c r="F162" s="401"/>
      <c r="G162" s="401"/>
      <c r="H162" s="401">
        <v>1</v>
      </c>
      <c r="I162" s="401"/>
      <c r="J162" s="401"/>
      <c r="K162" s="401"/>
      <c r="L162" s="401"/>
      <c r="M162" s="401"/>
      <c r="N162" s="401"/>
      <c r="O162" s="401"/>
      <c r="P162" s="401"/>
      <c r="Q162" s="402">
        <f t="shared" si="1"/>
        <v>1</v>
      </c>
      <c r="R162" s="257" t="s">
        <v>941</v>
      </c>
      <c r="S162" s="257"/>
      <c r="T162" s="257"/>
      <c r="U162" s="257" t="s">
        <v>1219</v>
      </c>
      <c r="V162" s="409" t="s">
        <v>1203</v>
      </c>
      <c r="W162" s="405"/>
      <c r="X162" s="406"/>
      <c r="Y162" s="406"/>
      <c r="Z162" s="406"/>
      <c r="AA162" s="406"/>
      <c r="AB162" s="406"/>
      <c r="AC162" s="406"/>
      <c r="AD162" s="406"/>
      <c r="AE162" s="406"/>
      <c r="AF162" s="405"/>
      <c r="AG162" s="405"/>
      <c r="AH162" s="405"/>
      <c r="AI162" s="405"/>
      <c r="AJ162" s="405"/>
      <c r="AK162" s="405"/>
      <c r="AL162" s="405"/>
      <c r="AM162" s="405"/>
      <c r="AN162" s="405"/>
      <c r="AO162" s="405"/>
      <c r="AP162" s="405"/>
      <c r="AQ162" s="405"/>
      <c r="AR162" s="405"/>
      <c r="AS162" s="405"/>
      <c r="AT162" s="405"/>
      <c r="AU162" s="405"/>
      <c r="AV162" s="405"/>
      <c r="AW162" s="405"/>
      <c r="AX162" s="405"/>
      <c r="AY162" s="405"/>
      <c r="AZ162" s="405"/>
      <c r="BA162" s="405"/>
      <c r="BB162" s="405"/>
      <c r="BC162" s="405"/>
      <c r="BD162" s="405"/>
      <c r="BE162" s="405"/>
      <c r="BF162" s="405"/>
      <c r="BG162" s="405"/>
      <c r="BH162" s="405"/>
      <c r="BI162" s="405"/>
      <c r="BJ162" s="405"/>
      <c r="BK162" s="405"/>
      <c r="BL162" s="405"/>
      <c r="BM162" s="405"/>
      <c r="BN162" s="405"/>
    </row>
    <row r="163" spans="1:66" s="407" customFormat="1" ht="76.5" x14ac:dyDescent="0.2">
      <c r="A163" s="257" t="s">
        <v>1081</v>
      </c>
      <c r="B163" s="256" t="s">
        <v>1248</v>
      </c>
      <c r="C163" s="256" t="s">
        <v>1249</v>
      </c>
      <c r="D163" s="257" t="s">
        <v>1252</v>
      </c>
      <c r="E163" s="401"/>
      <c r="F163" s="401"/>
      <c r="G163" s="401"/>
      <c r="H163" s="401"/>
      <c r="I163" s="401"/>
      <c r="J163" s="401"/>
      <c r="K163" s="401"/>
      <c r="L163" s="401"/>
      <c r="M163" s="401">
        <v>1</v>
      </c>
      <c r="N163" s="401"/>
      <c r="O163" s="401"/>
      <c r="P163" s="401"/>
      <c r="Q163" s="402">
        <f t="shared" si="1"/>
        <v>1</v>
      </c>
      <c r="R163" s="257"/>
      <c r="S163" s="257"/>
      <c r="T163" s="257" t="s">
        <v>1254</v>
      </c>
      <c r="U163" s="257"/>
      <c r="V163" s="409" t="s">
        <v>1098</v>
      </c>
      <c r="W163" s="405" t="s">
        <v>1831</v>
      </c>
      <c r="X163" s="406"/>
      <c r="Y163" s="406"/>
      <c r="Z163" s="406"/>
      <c r="AA163" s="406"/>
      <c r="AB163" s="406"/>
      <c r="AC163" s="406"/>
      <c r="AD163" s="406"/>
      <c r="AE163" s="406"/>
      <c r="AF163" s="405"/>
      <c r="AG163" s="405"/>
      <c r="AH163" s="405"/>
      <c r="AI163" s="405"/>
      <c r="AJ163" s="405"/>
      <c r="AK163" s="405"/>
      <c r="AL163" s="405"/>
      <c r="AM163" s="405"/>
      <c r="AN163" s="405"/>
      <c r="AO163" s="405"/>
      <c r="AP163" s="405"/>
      <c r="AQ163" s="405"/>
      <c r="AR163" s="405"/>
      <c r="AS163" s="405"/>
      <c r="AT163" s="405"/>
      <c r="AU163" s="405"/>
      <c r="AV163" s="405"/>
      <c r="AW163" s="405"/>
      <c r="AX163" s="405"/>
      <c r="AY163" s="405"/>
      <c r="AZ163" s="405"/>
      <c r="BA163" s="405"/>
      <c r="BB163" s="405"/>
      <c r="BC163" s="405"/>
      <c r="BD163" s="405"/>
      <c r="BE163" s="405"/>
      <c r="BF163" s="405"/>
      <c r="BG163" s="405"/>
      <c r="BH163" s="405"/>
      <c r="BI163" s="405"/>
      <c r="BJ163" s="405"/>
      <c r="BK163" s="405"/>
      <c r="BL163" s="405"/>
      <c r="BM163" s="405"/>
      <c r="BN163" s="405"/>
    </row>
    <row r="164" spans="1:66" s="407" customFormat="1" ht="76.5" x14ac:dyDescent="0.2">
      <c r="A164" s="257" t="s">
        <v>1081</v>
      </c>
      <c r="B164" s="256" t="s">
        <v>1248</v>
      </c>
      <c r="C164" s="256" t="s">
        <v>1250</v>
      </c>
      <c r="D164" s="257" t="s">
        <v>1253</v>
      </c>
      <c r="E164" s="401"/>
      <c r="F164" s="401"/>
      <c r="G164" s="401"/>
      <c r="H164" s="401"/>
      <c r="I164" s="401"/>
      <c r="J164" s="401"/>
      <c r="K164" s="401"/>
      <c r="L164" s="401"/>
      <c r="M164" s="401">
        <v>1</v>
      </c>
      <c r="N164" s="401"/>
      <c r="O164" s="401"/>
      <c r="P164" s="401"/>
      <c r="Q164" s="402">
        <f t="shared" si="1"/>
        <v>1</v>
      </c>
      <c r="R164" s="257" t="s">
        <v>943</v>
      </c>
      <c r="S164" s="257"/>
      <c r="T164" s="257" t="s">
        <v>1255</v>
      </c>
      <c r="U164" s="257"/>
      <c r="V164" s="409" t="s">
        <v>1098</v>
      </c>
      <c r="W164" s="405" t="s">
        <v>1832</v>
      </c>
      <c r="X164" s="406"/>
      <c r="Y164" s="406"/>
      <c r="Z164" s="406"/>
      <c r="AA164" s="406"/>
      <c r="AB164" s="406"/>
      <c r="AC164" s="406"/>
      <c r="AD164" s="406"/>
      <c r="AE164" s="406"/>
      <c r="AF164" s="405"/>
      <c r="AG164" s="405"/>
      <c r="AH164" s="405"/>
      <c r="AI164" s="405"/>
      <c r="AJ164" s="405"/>
      <c r="AK164" s="405"/>
      <c r="AL164" s="405"/>
      <c r="AM164" s="405"/>
      <c r="AN164" s="405"/>
      <c r="AO164" s="405"/>
      <c r="AP164" s="405"/>
      <c r="AQ164" s="405"/>
      <c r="AR164" s="405"/>
      <c r="AS164" s="405"/>
      <c r="AT164" s="405"/>
      <c r="AU164" s="405"/>
      <c r="AV164" s="405"/>
      <c r="AW164" s="405"/>
      <c r="AX164" s="405"/>
      <c r="AY164" s="405"/>
      <c r="AZ164" s="405"/>
      <c r="BA164" s="405"/>
      <c r="BB164" s="405"/>
      <c r="BC164" s="405"/>
      <c r="BD164" s="405"/>
      <c r="BE164" s="405"/>
      <c r="BF164" s="405"/>
      <c r="BG164" s="405"/>
      <c r="BH164" s="405"/>
      <c r="BI164" s="405"/>
      <c r="BJ164" s="405"/>
      <c r="BK164" s="405"/>
      <c r="BL164" s="405"/>
      <c r="BM164" s="405"/>
      <c r="BN164" s="405"/>
    </row>
    <row r="165" spans="1:66" s="407" customFormat="1" ht="76.5" x14ac:dyDescent="0.2">
      <c r="A165" s="445" t="s">
        <v>1081</v>
      </c>
      <c r="B165" s="450" t="s">
        <v>1248</v>
      </c>
      <c r="C165" s="450" t="s">
        <v>1251</v>
      </c>
      <c r="D165" s="450" t="s">
        <v>1256</v>
      </c>
      <c r="E165" s="451"/>
      <c r="F165" s="451"/>
      <c r="G165" s="451">
        <v>1</v>
      </c>
      <c r="H165" s="451"/>
      <c r="I165" s="451"/>
      <c r="J165" s="451">
        <v>1</v>
      </c>
      <c r="K165" s="451"/>
      <c r="L165" s="451"/>
      <c r="M165" s="451">
        <v>1</v>
      </c>
      <c r="N165" s="451"/>
      <c r="O165" s="451"/>
      <c r="P165" s="451">
        <v>1</v>
      </c>
      <c r="Q165" s="447">
        <f t="shared" si="1"/>
        <v>4</v>
      </c>
      <c r="R165" s="445" t="s">
        <v>943</v>
      </c>
      <c r="S165" s="445"/>
      <c r="T165" s="445"/>
      <c r="U165" s="450" t="s">
        <v>1257</v>
      </c>
      <c r="V165" s="427" t="s">
        <v>1098</v>
      </c>
      <c r="W165" s="405" t="s">
        <v>1824</v>
      </c>
      <c r="X165" s="406"/>
      <c r="Y165" s="406"/>
      <c r="Z165" s="406"/>
      <c r="AA165" s="406"/>
      <c r="AB165" s="406"/>
      <c r="AC165" s="406"/>
      <c r="AD165" s="406"/>
      <c r="AE165" s="406"/>
      <c r="AF165" s="405"/>
      <c r="AG165" s="405"/>
      <c r="AH165" s="405"/>
      <c r="AI165" s="405"/>
      <c r="AJ165" s="405"/>
      <c r="AK165" s="405"/>
      <c r="AL165" s="405"/>
      <c r="AM165" s="405"/>
      <c r="AN165" s="405"/>
      <c r="AO165" s="405"/>
      <c r="AP165" s="405"/>
      <c r="AQ165" s="405"/>
      <c r="AR165" s="405"/>
      <c r="AS165" s="405"/>
      <c r="AT165" s="405"/>
      <c r="AU165" s="405"/>
      <c r="AV165" s="405"/>
      <c r="AW165" s="405"/>
      <c r="AX165" s="405"/>
      <c r="AY165" s="405"/>
      <c r="AZ165" s="405"/>
      <c r="BA165" s="405"/>
      <c r="BB165" s="405"/>
      <c r="BC165" s="405"/>
      <c r="BD165" s="405"/>
      <c r="BE165" s="405"/>
      <c r="BF165" s="405"/>
      <c r="BG165" s="405"/>
      <c r="BH165" s="405"/>
      <c r="BI165" s="405"/>
      <c r="BJ165" s="405"/>
      <c r="BK165" s="405"/>
      <c r="BL165" s="405"/>
      <c r="BM165" s="405"/>
      <c r="BN165" s="405"/>
    </row>
    <row r="166" spans="1:66" s="407" customFormat="1" ht="76.5" x14ac:dyDescent="0.2">
      <c r="A166" s="257" t="s">
        <v>1081</v>
      </c>
      <c r="B166" s="452" t="s">
        <v>1248</v>
      </c>
      <c r="C166" s="452" t="s">
        <v>1286</v>
      </c>
      <c r="D166" s="455" t="s">
        <v>1287</v>
      </c>
      <c r="E166" s="456"/>
      <c r="F166" s="456"/>
      <c r="G166" s="456">
        <v>1</v>
      </c>
      <c r="H166" s="456"/>
      <c r="I166" s="456"/>
      <c r="J166" s="456">
        <v>1</v>
      </c>
      <c r="K166" s="456"/>
      <c r="L166" s="456"/>
      <c r="M166" s="456">
        <v>1</v>
      </c>
      <c r="N166" s="456"/>
      <c r="O166" s="456"/>
      <c r="P166" s="456">
        <v>1</v>
      </c>
      <c r="Q166" s="454">
        <f t="shared" si="1"/>
        <v>4</v>
      </c>
      <c r="R166" s="455" t="s">
        <v>934</v>
      </c>
      <c r="S166" s="455"/>
      <c r="T166" s="455"/>
      <c r="U166" s="455" t="s">
        <v>1288</v>
      </c>
      <c r="V166" s="429" t="s">
        <v>1569</v>
      </c>
      <c r="W166" s="405" t="s">
        <v>1812</v>
      </c>
      <c r="X166" s="406"/>
      <c r="Y166" s="406"/>
      <c r="Z166" s="406"/>
      <c r="AA166" s="406"/>
      <c r="AB166" s="406"/>
      <c r="AC166" s="406"/>
      <c r="AD166" s="406"/>
      <c r="AE166" s="406"/>
      <c r="AF166" s="405"/>
      <c r="AG166" s="405"/>
      <c r="AH166" s="405"/>
      <c r="AI166" s="405"/>
      <c r="AJ166" s="405"/>
      <c r="AK166" s="405"/>
      <c r="AL166" s="405"/>
      <c r="AM166" s="405"/>
      <c r="AN166" s="405"/>
      <c r="AO166" s="405"/>
      <c r="AP166" s="405"/>
      <c r="AQ166" s="405"/>
      <c r="AR166" s="405"/>
      <c r="AS166" s="405"/>
      <c r="AT166" s="405"/>
      <c r="AU166" s="405"/>
      <c r="AV166" s="405"/>
      <c r="AW166" s="405"/>
      <c r="AX166" s="405"/>
      <c r="AY166" s="405"/>
      <c r="AZ166" s="405"/>
      <c r="BA166" s="405"/>
      <c r="BB166" s="405"/>
      <c r="BC166" s="405"/>
      <c r="BD166" s="405"/>
      <c r="BE166" s="405"/>
      <c r="BF166" s="405"/>
      <c r="BG166" s="405"/>
      <c r="BH166" s="405"/>
      <c r="BI166" s="405"/>
      <c r="BJ166" s="405"/>
      <c r="BK166" s="405"/>
      <c r="BL166" s="405"/>
      <c r="BM166" s="405"/>
      <c r="BN166" s="405"/>
    </row>
    <row r="167" spans="1:66" s="407" customFormat="1" ht="102" x14ac:dyDescent="0.2">
      <c r="A167" s="257" t="s">
        <v>1083</v>
      </c>
      <c r="B167" s="256" t="s">
        <v>1220</v>
      </c>
      <c r="C167" s="256" t="s">
        <v>1221</v>
      </c>
      <c r="D167" s="256" t="s">
        <v>1230</v>
      </c>
      <c r="E167" s="408"/>
      <c r="F167" s="408"/>
      <c r="G167" s="408"/>
      <c r="H167" s="408"/>
      <c r="I167" s="408"/>
      <c r="J167" s="408"/>
      <c r="K167" s="408"/>
      <c r="L167" s="408">
        <v>1</v>
      </c>
      <c r="M167" s="408"/>
      <c r="N167" s="408"/>
      <c r="O167" s="408"/>
      <c r="P167" s="408"/>
      <c r="Q167" s="402">
        <f t="shared" si="1"/>
        <v>1</v>
      </c>
      <c r="R167" s="257" t="s">
        <v>934</v>
      </c>
      <c r="S167" s="257" t="s">
        <v>938</v>
      </c>
      <c r="T167" s="257" t="s">
        <v>1243</v>
      </c>
      <c r="U167" s="256" t="s">
        <v>1242</v>
      </c>
      <c r="V167" s="409" t="s">
        <v>1228</v>
      </c>
      <c r="W167" s="405" t="s">
        <v>1819</v>
      </c>
      <c r="X167" s="406"/>
      <c r="Y167" s="406"/>
      <c r="Z167" s="406"/>
      <c r="AA167" s="406"/>
      <c r="AB167" s="406"/>
      <c r="AC167" s="406"/>
      <c r="AD167" s="406"/>
      <c r="AE167" s="406"/>
      <c r="AF167" s="405"/>
      <c r="AG167" s="405"/>
      <c r="AH167" s="405"/>
      <c r="AI167" s="405"/>
      <c r="AJ167" s="405"/>
      <c r="AK167" s="405"/>
      <c r="AL167" s="405"/>
      <c r="AM167" s="405"/>
      <c r="AN167" s="405"/>
      <c r="AO167" s="405"/>
      <c r="AP167" s="405"/>
      <c r="AQ167" s="405"/>
      <c r="AR167" s="405"/>
      <c r="AS167" s="405"/>
      <c r="AT167" s="405"/>
      <c r="AU167" s="405"/>
      <c r="AV167" s="405"/>
      <c r="AW167" s="405"/>
      <c r="AX167" s="405"/>
      <c r="AY167" s="405"/>
      <c r="AZ167" s="405"/>
      <c r="BA167" s="405"/>
      <c r="BB167" s="405"/>
      <c r="BC167" s="405"/>
      <c r="BD167" s="405"/>
      <c r="BE167" s="405"/>
      <c r="BF167" s="405"/>
      <c r="BG167" s="405"/>
      <c r="BH167" s="405"/>
      <c r="BI167" s="405"/>
      <c r="BJ167" s="405"/>
      <c r="BK167" s="405"/>
      <c r="BL167" s="405"/>
      <c r="BM167" s="405"/>
      <c r="BN167" s="405"/>
    </row>
    <row r="168" spans="1:66" s="407" customFormat="1" ht="102" x14ac:dyDescent="0.2">
      <c r="A168" s="455" t="s">
        <v>1083</v>
      </c>
      <c r="B168" s="452" t="s">
        <v>1220</v>
      </c>
      <c r="C168" s="452" t="s">
        <v>1222</v>
      </c>
      <c r="D168" s="455" t="s">
        <v>1231</v>
      </c>
      <c r="E168" s="456">
        <v>1</v>
      </c>
      <c r="F168" s="456"/>
      <c r="G168" s="456"/>
      <c r="H168" s="456"/>
      <c r="I168" s="456"/>
      <c r="J168" s="456"/>
      <c r="K168" s="456">
        <v>1</v>
      </c>
      <c r="L168" s="456"/>
      <c r="M168" s="456"/>
      <c r="N168" s="456"/>
      <c r="O168" s="456"/>
      <c r="P168" s="456"/>
      <c r="Q168" s="454">
        <f t="shared" si="1"/>
        <v>2</v>
      </c>
      <c r="R168" s="455"/>
      <c r="S168" s="455"/>
      <c r="T168" s="455" t="s">
        <v>1244</v>
      </c>
      <c r="U168" s="455" t="s">
        <v>1238</v>
      </c>
      <c r="V168" s="428" t="s">
        <v>1302</v>
      </c>
      <c r="W168" s="405" t="s">
        <v>1812</v>
      </c>
      <c r="X168" s="406"/>
      <c r="Y168" s="406"/>
      <c r="Z168" s="406"/>
      <c r="AA168" s="406"/>
      <c r="AB168" s="406"/>
      <c r="AC168" s="406"/>
      <c r="AD168" s="406"/>
      <c r="AE168" s="406"/>
      <c r="AF168" s="405"/>
      <c r="AG168" s="405"/>
      <c r="AH168" s="405"/>
      <c r="AI168" s="405"/>
      <c r="AJ168" s="405"/>
      <c r="AK168" s="405"/>
      <c r="AL168" s="405"/>
      <c r="AM168" s="405"/>
      <c r="AN168" s="405"/>
      <c r="AO168" s="405"/>
      <c r="AP168" s="405"/>
      <c r="AQ168" s="405"/>
      <c r="AR168" s="405"/>
      <c r="AS168" s="405"/>
      <c r="AT168" s="405"/>
      <c r="AU168" s="405"/>
      <c r="AV168" s="405"/>
      <c r="AW168" s="405"/>
      <c r="AX168" s="405"/>
      <c r="AY168" s="405"/>
      <c r="AZ168" s="405"/>
      <c r="BA168" s="405"/>
      <c r="BB168" s="405"/>
      <c r="BC168" s="405"/>
      <c r="BD168" s="405"/>
      <c r="BE168" s="405"/>
      <c r="BF168" s="405"/>
      <c r="BG168" s="405"/>
      <c r="BH168" s="405"/>
      <c r="BI168" s="405"/>
      <c r="BJ168" s="405"/>
      <c r="BK168" s="405"/>
      <c r="BL168" s="405"/>
      <c r="BM168" s="405"/>
      <c r="BN168" s="405"/>
    </row>
    <row r="169" spans="1:66" s="407" customFormat="1" ht="102" x14ac:dyDescent="0.2">
      <c r="A169" s="257" t="s">
        <v>1083</v>
      </c>
      <c r="B169" s="256" t="s">
        <v>1220</v>
      </c>
      <c r="C169" s="256" t="s">
        <v>1223</v>
      </c>
      <c r="D169" s="256" t="s">
        <v>1232</v>
      </c>
      <c r="E169" s="408"/>
      <c r="F169" s="408"/>
      <c r="G169" s="408"/>
      <c r="H169" s="408"/>
      <c r="I169" s="408"/>
      <c r="J169" s="408"/>
      <c r="K169" s="408"/>
      <c r="L169" s="408"/>
      <c r="M169" s="408">
        <v>1</v>
      </c>
      <c r="N169" s="408"/>
      <c r="O169" s="408"/>
      <c r="P169" s="408">
        <v>1</v>
      </c>
      <c r="Q169" s="402">
        <f t="shared" si="1"/>
        <v>2</v>
      </c>
      <c r="R169" s="257" t="s">
        <v>934</v>
      </c>
      <c r="S169" s="257" t="s">
        <v>938</v>
      </c>
      <c r="T169" s="257" t="s">
        <v>1243</v>
      </c>
      <c r="U169" s="256" t="s">
        <v>1239</v>
      </c>
      <c r="V169" s="409" t="s">
        <v>1228</v>
      </c>
      <c r="W169" s="405" t="s">
        <v>1820</v>
      </c>
      <c r="X169" s="406"/>
      <c r="Y169" s="406"/>
      <c r="Z169" s="406"/>
      <c r="AA169" s="406"/>
      <c r="AB169" s="406"/>
      <c r="AC169" s="406"/>
      <c r="AD169" s="406"/>
      <c r="AE169" s="406"/>
      <c r="AF169" s="405"/>
      <c r="AG169" s="405"/>
      <c r="AH169" s="405"/>
      <c r="AI169" s="405"/>
      <c r="AJ169" s="405"/>
      <c r="AK169" s="405"/>
      <c r="AL169" s="405"/>
      <c r="AM169" s="405"/>
      <c r="AN169" s="405"/>
      <c r="AO169" s="405"/>
      <c r="AP169" s="405"/>
      <c r="AQ169" s="405"/>
      <c r="AR169" s="405"/>
      <c r="AS169" s="405"/>
      <c r="AT169" s="405"/>
      <c r="AU169" s="405"/>
      <c r="AV169" s="405"/>
      <c r="AW169" s="405"/>
      <c r="AX169" s="405"/>
      <c r="AY169" s="405"/>
      <c r="AZ169" s="405"/>
      <c r="BA169" s="405"/>
      <c r="BB169" s="405"/>
      <c r="BC169" s="405"/>
      <c r="BD169" s="405"/>
      <c r="BE169" s="405"/>
      <c r="BF169" s="405"/>
      <c r="BG169" s="405"/>
      <c r="BH169" s="405"/>
      <c r="BI169" s="405"/>
      <c r="BJ169" s="405"/>
      <c r="BK169" s="405"/>
      <c r="BL169" s="405"/>
      <c r="BM169" s="405"/>
      <c r="BN169" s="405"/>
    </row>
    <row r="170" spans="1:66" s="407" customFormat="1" ht="102" x14ac:dyDescent="0.2">
      <c r="A170" s="445" t="s">
        <v>1083</v>
      </c>
      <c r="B170" s="450" t="s">
        <v>1220</v>
      </c>
      <c r="C170" s="450" t="s">
        <v>1224</v>
      </c>
      <c r="D170" s="450" t="s">
        <v>1233</v>
      </c>
      <c r="E170" s="451">
        <v>1</v>
      </c>
      <c r="F170" s="451"/>
      <c r="G170" s="451">
        <v>1</v>
      </c>
      <c r="H170" s="451"/>
      <c r="I170" s="451">
        <v>1</v>
      </c>
      <c r="J170" s="451"/>
      <c r="K170" s="451">
        <v>1</v>
      </c>
      <c r="L170" s="451"/>
      <c r="M170" s="451">
        <v>1</v>
      </c>
      <c r="N170" s="451"/>
      <c r="O170" s="451">
        <v>1</v>
      </c>
      <c r="P170" s="451"/>
      <c r="Q170" s="458">
        <f t="shared" si="1"/>
        <v>6</v>
      </c>
      <c r="R170" s="450" t="s">
        <v>935</v>
      </c>
      <c r="S170" s="450" t="s">
        <v>944</v>
      </c>
      <c r="T170" s="450"/>
      <c r="U170" s="450" t="s">
        <v>1240</v>
      </c>
      <c r="V170" s="427" t="s">
        <v>1228</v>
      </c>
      <c r="W170" s="405" t="s">
        <v>1825</v>
      </c>
      <c r="X170" s="406"/>
      <c r="Y170" s="406"/>
      <c r="Z170" s="406"/>
      <c r="AA170" s="406"/>
      <c r="AB170" s="406"/>
      <c r="AC170" s="406"/>
      <c r="AD170" s="406"/>
      <c r="AE170" s="406"/>
      <c r="AF170" s="405"/>
      <c r="AG170" s="405"/>
      <c r="AH170" s="405"/>
      <c r="AI170" s="405"/>
      <c r="AJ170" s="405"/>
      <c r="AK170" s="405"/>
      <c r="AL170" s="405"/>
      <c r="AM170" s="405"/>
      <c r="AN170" s="405"/>
      <c r="AO170" s="405"/>
      <c r="AP170" s="405"/>
      <c r="AQ170" s="405"/>
      <c r="AR170" s="405"/>
      <c r="AS170" s="405"/>
      <c r="AT170" s="405"/>
      <c r="AU170" s="405"/>
      <c r="AV170" s="405"/>
      <c r="AW170" s="405"/>
      <c r="AX170" s="405"/>
      <c r="AY170" s="405"/>
      <c r="AZ170" s="405"/>
      <c r="BA170" s="405"/>
      <c r="BB170" s="405"/>
      <c r="BC170" s="405"/>
      <c r="BD170" s="405"/>
      <c r="BE170" s="405"/>
      <c r="BF170" s="405"/>
      <c r="BG170" s="405"/>
      <c r="BH170" s="405"/>
      <c r="BI170" s="405"/>
      <c r="BJ170" s="405"/>
      <c r="BK170" s="405"/>
      <c r="BL170" s="405"/>
      <c r="BM170" s="405"/>
      <c r="BN170" s="405"/>
    </row>
    <row r="171" spans="1:66" s="407" customFormat="1" ht="87.75" customHeight="1" x14ac:dyDescent="0.2">
      <c r="A171" s="257" t="s">
        <v>1527</v>
      </c>
      <c r="B171" s="256" t="s">
        <v>1638</v>
      </c>
      <c r="C171" s="256" t="s">
        <v>1639</v>
      </c>
      <c r="D171" s="257" t="s">
        <v>1640</v>
      </c>
      <c r="E171" s="401">
        <v>1</v>
      </c>
      <c r="F171" s="401">
        <v>1</v>
      </c>
      <c r="G171" s="401">
        <v>1</v>
      </c>
      <c r="H171" s="401">
        <v>1</v>
      </c>
      <c r="I171" s="401">
        <v>1</v>
      </c>
      <c r="J171" s="401">
        <v>1</v>
      </c>
      <c r="K171" s="401">
        <v>1</v>
      </c>
      <c r="L171" s="401">
        <v>1</v>
      </c>
      <c r="M171" s="401">
        <v>1</v>
      </c>
      <c r="N171" s="401">
        <v>1</v>
      </c>
      <c r="O171" s="401">
        <v>1</v>
      </c>
      <c r="P171" s="401">
        <v>1</v>
      </c>
      <c r="Q171" s="402">
        <v>12</v>
      </c>
      <c r="R171" s="257" t="s">
        <v>943</v>
      </c>
      <c r="S171" s="257"/>
      <c r="T171" s="257"/>
      <c r="U171" s="257"/>
      <c r="V171" s="449" t="s">
        <v>1641</v>
      </c>
      <c r="W171" s="405" t="s">
        <v>1833</v>
      </c>
      <c r="X171" s="406"/>
      <c r="Y171" s="406"/>
      <c r="Z171" s="406"/>
      <c r="AA171" s="406"/>
      <c r="AB171" s="406"/>
      <c r="AC171" s="406"/>
      <c r="AD171" s="406"/>
      <c r="AE171" s="406"/>
      <c r="AF171" s="405"/>
      <c r="AG171" s="405"/>
      <c r="AH171" s="405"/>
      <c r="AI171" s="405"/>
      <c r="AJ171" s="405"/>
      <c r="AK171" s="405"/>
      <c r="AL171" s="405"/>
      <c r="AM171" s="405"/>
      <c r="AN171" s="405"/>
      <c r="AO171" s="405"/>
      <c r="AP171" s="405"/>
      <c r="AQ171" s="405"/>
      <c r="AR171" s="405"/>
      <c r="AS171" s="405"/>
      <c r="AT171" s="405"/>
      <c r="AU171" s="405"/>
      <c r="AV171" s="405"/>
      <c r="AW171" s="405"/>
      <c r="AX171" s="405"/>
      <c r="AY171" s="405"/>
      <c r="AZ171" s="405"/>
      <c r="BA171" s="405"/>
      <c r="BB171" s="405"/>
      <c r="BC171" s="405"/>
      <c r="BD171" s="405"/>
      <c r="BE171" s="405"/>
      <c r="BF171" s="405"/>
      <c r="BG171" s="405"/>
      <c r="BH171" s="405"/>
      <c r="BI171" s="405"/>
      <c r="BJ171" s="405"/>
      <c r="BK171" s="405"/>
      <c r="BL171" s="405"/>
      <c r="BM171" s="405"/>
      <c r="BN171" s="405"/>
    </row>
    <row r="172" spans="1:66" s="407" customFormat="1" ht="107.25" customHeight="1" x14ac:dyDescent="0.2">
      <c r="A172" s="257" t="s">
        <v>1527</v>
      </c>
      <c r="B172" s="256" t="s">
        <v>1638</v>
      </c>
      <c r="C172" s="256" t="s">
        <v>1642</v>
      </c>
      <c r="D172" s="257" t="s">
        <v>1643</v>
      </c>
      <c r="E172" s="401"/>
      <c r="F172" s="401"/>
      <c r="G172" s="401">
        <v>1</v>
      </c>
      <c r="H172" s="401"/>
      <c r="I172" s="401"/>
      <c r="J172" s="401">
        <v>1</v>
      </c>
      <c r="K172" s="401"/>
      <c r="L172" s="401"/>
      <c r="M172" s="401">
        <v>1</v>
      </c>
      <c r="N172" s="401"/>
      <c r="O172" s="401"/>
      <c r="P172" s="401">
        <v>1</v>
      </c>
      <c r="Q172" s="402">
        <v>4</v>
      </c>
      <c r="R172" s="257" t="s">
        <v>943</v>
      </c>
      <c r="S172" s="257"/>
      <c r="T172" s="257"/>
      <c r="U172" s="257"/>
      <c r="V172" s="449" t="s">
        <v>1641</v>
      </c>
      <c r="W172" s="405" t="s">
        <v>1834</v>
      </c>
      <c r="X172" s="406"/>
      <c r="Y172" s="406"/>
      <c r="Z172" s="406"/>
      <c r="AA172" s="406"/>
      <c r="AB172" s="406"/>
      <c r="AC172" s="406"/>
      <c r="AD172" s="406"/>
      <c r="AE172" s="406"/>
      <c r="AF172" s="405"/>
      <c r="AG172" s="405"/>
      <c r="AH172" s="405"/>
      <c r="AI172" s="405"/>
      <c r="AJ172" s="405"/>
      <c r="AK172" s="405"/>
      <c r="AL172" s="405"/>
      <c r="AM172" s="405"/>
      <c r="AN172" s="405"/>
      <c r="AO172" s="405"/>
      <c r="AP172" s="405"/>
      <c r="AQ172" s="405"/>
      <c r="AR172" s="405"/>
      <c r="AS172" s="405"/>
      <c r="AT172" s="405"/>
      <c r="AU172" s="405"/>
      <c r="AV172" s="405"/>
      <c r="AW172" s="405"/>
      <c r="AX172" s="405"/>
      <c r="AY172" s="405"/>
      <c r="AZ172" s="405"/>
      <c r="BA172" s="405"/>
      <c r="BB172" s="405"/>
      <c r="BC172" s="405"/>
      <c r="BD172" s="405"/>
      <c r="BE172" s="405"/>
      <c r="BF172" s="405"/>
      <c r="BG172" s="405"/>
      <c r="BH172" s="405"/>
      <c r="BI172" s="405"/>
      <c r="BJ172" s="405"/>
      <c r="BK172" s="405"/>
      <c r="BL172" s="405"/>
      <c r="BM172" s="405"/>
      <c r="BN172" s="405"/>
    </row>
    <row r="173" spans="1:66" s="407" customFormat="1" ht="108.75" customHeight="1" x14ac:dyDescent="0.2">
      <c r="A173" s="257" t="s">
        <v>1527</v>
      </c>
      <c r="B173" s="256" t="s">
        <v>1638</v>
      </c>
      <c r="C173" s="256" t="s">
        <v>1644</v>
      </c>
      <c r="D173" s="257" t="s">
        <v>1645</v>
      </c>
      <c r="E173" s="401">
        <v>1</v>
      </c>
      <c r="F173" s="401">
        <v>1</v>
      </c>
      <c r="G173" s="401">
        <v>1</v>
      </c>
      <c r="H173" s="401">
        <v>1</v>
      </c>
      <c r="I173" s="401">
        <v>1</v>
      </c>
      <c r="J173" s="401">
        <v>1</v>
      </c>
      <c r="K173" s="401">
        <v>1</v>
      </c>
      <c r="L173" s="401">
        <v>1</v>
      </c>
      <c r="M173" s="401">
        <v>1</v>
      </c>
      <c r="N173" s="401">
        <v>1</v>
      </c>
      <c r="O173" s="401">
        <v>1</v>
      </c>
      <c r="P173" s="401">
        <v>1</v>
      </c>
      <c r="Q173" s="402">
        <v>12</v>
      </c>
      <c r="R173" s="257" t="s">
        <v>943</v>
      </c>
      <c r="S173" s="257"/>
      <c r="T173" s="257"/>
      <c r="U173" s="257"/>
      <c r="V173" s="449" t="s">
        <v>1641</v>
      </c>
      <c r="W173" s="405" t="s">
        <v>1835</v>
      </c>
      <c r="X173" s="406"/>
      <c r="Y173" s="406"/>
      <c r="Z173" s="406"/>
      <c r="AA173" s="406"/>
      <c r="AB173" s="406"/>
      <c r="AC173" s="406"/>
      <c r="AD173" s="406"/>
      <c r="AE173" s="406"/>
      <c r="AF173" s="405"/>
      <c r="AG173" s="405"/>
      <c r="AH173" s="405"/>
      <c r="AI173" s="405"/>
      <c r="AJ173" s="405"/>
      <c r="AK173" s="405"/>
      <c r="AL173" s="405"/>
      <c r="AM173" s="405"/>
      <c r="AN173" s="405"/>
      <c r="AO173" s="405"/>
      <c r="AP173" s="405"/>
      <c r="AQ173" s="405"/>
      <c r="AR173" s="405"/>
      <c r="AS173" s="405"/>
      <c r="AT173" s="405"/>
      <c r="AU173" s="405"/>
      <c r="AV173" s="405"/>
      <c r="AW173" s="405"/>
      <c r="AX173" s="405"/>
      <c r="AY173" s="405"/>
      <c r="AZ173" s="405"/>
      <c r="BA173" s="405"/>
      <c r="BB173" s="405"/>
      <c r="BC173" s="405"/>
      <c r="BD173" s="405"/>
      <c r="BE173" s="405"/>
      <c r="BF173" s="405"/>
      <c r="BG173" s="405"/>
      <c r="BH173" s="405"/>
      <c r="BI173" s="405"/>
      <c r="BJ173" s="405"/>
      <c r="BK173" s="405"/>
      <c r="BL173" s="405"/>
      <c r="BM173" s="405"/>
      <c r="BN173" s="405"/>
    </row>
    <row r="174" spans="1:66" s="407" customFormat="1" ht="111.75" customHeight="1" x14ac:dyDescent="0.2">
      <c r="A174" s="257" t="s">
        <v>1527</v>
      </c>
      <c r="B174" s="256" t="s">
        <v>1638</v>
      </c>
      <c r="C174" s="256" t="s">
        <v>1646</v>
      </c>
      <c r="D174" s="257" t="s">
        <v>1647</v>
      </c>
      <c r="E174" s="401"/>
      <c r="F174" s="401"/>
      <c r="G174" s="401"/>
      <c r="H174" s="401"/>
      <c r="I174" s="401"/>
      <c r="J174" s="401"/>
      <c r="K174" s="401"/>
      <c r="L174" s="401"/>
      <c r="M174" s="401"/>
      <c r="N174" s="401"/>
      <c r="O174" s="401"/>
      <c r="P174" s="401">
        <v>1</v>
      </c>
      <c r="Q174" s="402">
        <v>1</v>
      </c>
      <c r="R174" s="257" t="s">
        <v>934</v>
      </c>
      <c r="S174" s="257"/>
      <c r="T174" s="257"/>
      <c r="U174" s="257"/>
      <c r="V174" s="449" t="s">
        <v>1641</v>
      </c>
      <c r="W174" s="405" t="s">
        <v>1836</v>
      </c>
      <c r="X174" s="406"/>
      <c r="Y174" s="406"/>
      <c r="Z174" s="406"/>
      <c r="AA174" s="406"/>
      <c r="AB174" s="406"/>
      <c r="AC174" s="406"/>
      <c r="AD174" s="406"/>
      <c r="AE174" s="406"/>
      <c r="AF174" s="405"/>
      <c r="AG174" s="405"/>
      <c r="AH174" s="405"/>
      <c r="AI174" s="405"/>
      <c r="AJ174" s="405"/>
      <c r="AK174" s="405"/>
      <c r="AL174" s="405"/>
      <c r="AM174" s="405"/>
      <c r="AN174" s="405"/>
      <c r="AO174" s="405"/>
      <c r="AP174" s="405"/>
      <c r="AQ174" s="405"/>
      <c r="AR174" s="405"/>
      <c r="AS174" s="405"/>
      <c r="AT174" s="405"/>
      <c r="AU174" s="405"/>
      <c r="AV174" s="405"/>
      <c r="AW174" s="405"/>
      <c r="AX174" s="405"/>
      <c r="AY174" s="405"/>
      <c r="AZ174" s="405"/>
      <c r="BA174" s="405"/>
      <c r="BB174" s="405"/>
      <c r="BC174" s="405"/>
      <c r="BD174" s="405"/>
      <c r="BE174" s="405"/>
      <c r="BF174" s="405"/>
      <c r="BG174" s="405"/>
      <c r="BH174" s="405"/>
      <c r="BI174" s="405"/>
      <c r="BJ174" s="405"/>
      <c r="BK174" s="405"/>
      <c r="BL174" s="405"/>
      <c r="BM174" s="405"/>
      <c r="BN174" s="405"/>
    </row>
    <row r="175" spans="1:66" s="407" customFormat="1" ht="111.75" customHeight="1" x14ac:dyDescent="0.2">
      <c r="A175" s="257" t="s">
        <v>1575</v>
      </c>
      <c r="B175" s="256" t="s">
        <v>1576</v>
      </c>
      <c r="C175" s="256" t="s">
        <v>1648</v>
      </c>
      <c r="D175" s="257" t="s">
        <v>1649</v>
      </c>
      <c r="E175" s="401"/>
      <c r="F175" s="401"/>
      <c r="G175" s="401"/>
      <c r="H175" s="401"/>
      <c r="I175" s="401"/>
      <c r="J175" s="401"/>
      <c r="K175" s="401"/>
      <c r="L175" s="401">
        <v>1</v>
      </c>
      <c r="M175" s="401"/>
      <c r="N175" s="401"/>
      <c r="O175" s="401"/>
      <c r="P175" s="401"/>
      <c r="Q175" s="402">
        <v>1</v>
      </c>
      <c r="R175" s="257" t="s">
        <v>938</v>
      </c>
      <c r="S175" s="257"/>
      <c r="T175" s="257"/>
      <c r="U175" s="257"/>
      <c r="V175" s="449" t="s">
        <v>1641</v>
      </c>
      <c r="W175" s="405"/>
      <c r="X175" s="406"/>
      <c r="Y175" s="406"/>
      <c r="Z175" s="406"/>
      <c r="AA175" s="406"/>
      <c r="AB175" s="406"/>
      <c r="AC175" s="406"/>
      <c r="AD175" s="406"/>
      <c r="AE175" s="406"/>
      <c r="AF175" s="405"/>
      <c r="AG175" s="405"/>
      <c r="AH175" s="405"/>
      <c r="AI175" s="405"/>
      <c r="AJ175" s="405"/>
      <c r="AK175" s="405"/>
      <c r="AL175" s="405"/>
      <c r="AM175" s="405"/>
      <c r="AN175" s="405"/>
      <c r="AO175" s="405"/>
      <c r="AP175" s="405"/>
      <c r="AQ175" s="405"/>
      <c r="AR175" s="405"/>
      <c r="AS175" s="405"/>
      <c r="AT175" s="405"/>
      <c r="AU175" s="405"/>
      <c r="AV175" s="405"/>
      <c r="AW175" s="405"/>
      <c r="AX175" s="405"/>
      <c r="AY175" s="405"/>
      <c r="AZ175" s="405"/>
      <c r="BA175" s="405"/>
      <c r="BB175" s="405"/>
      <c r="BC175" s="405"/>
      <c r="BD175" s="405"/>
      <c r="BE175" s="405"/>
      <c r="BF175" s="405"/>
      <c r="BG175" s="405"/>
      <c r="BH175" s="405"/>
      <c r="BI175" s="405"/>
      <c r="BJ175" s="405"/>
      <c r="BK175" s="405"/>
      <c r="BL175" s="405"/>
      <c r="BM175" s="405"/>
      <c r="BN175" s="405"/>
    </row>
    <row r="176" spans="1:66" s="407" customFormat="1" ht="107.25" customHeight="1" x14ac:dyDescent="0.2">
      <c r="A176" s="257" t="s">
        <v>1527</v>
      </c>
      <c r="B176" s="256" t="s">
        <v>1638</v>
      </c>
      <c r="C176" s="256" t="s">
        <v>1650</v>
      </c>
      <c r="D176" s="257" t="s">
        <v>1651</v>
      </c>
      <c r="E176" s="401">
        <v>1</v>
      </c>
      <c r="F176" s="401">
        <v>1</v>
      </c>
      <c r="G176" s="401">
        <v>1</v>
      </c>
      <c r="H176" s="401">
        <v>1</v>
      </c>
      <c r="I176" s="401">
        <v>1</v>
      </c>
      <c r="J176" s="401">
        <v>1</v>
      </c>
      <c r="K176" s="401">
        <v>1</v>
      </c>
      <c r="L176" s="401">
        <v>1</v>
      </c>
      <c r="M176" s="401">
        <v>1</v>
      </c>
      <c r="N176" s="401">
        <v>1</v>
      </c>
      <c r="O176" s="401">
        <v>1</v>
      </c>
      <c r="P176" s="401">
        <v>1</v>
      </c>
      <c r="Q176" s="402">
        <v>12</v>
      </c>
      <c r="R176" s="257" t="s">
        <v>11</v>
      </c>
      <c r="S176" s="257"/>
      <c r="T176" s="257"/>
      <c r="U176" s="257" t="s">
        <v>1652</v>
      </c>
      <c r="V176" s="449" t="s">
        <v>1641</v>
      </c>
      <c r="W176" s="405" t="s">
        <v>1821</v>
      </c>
      <c r="X176" s="406"/>
      <c r="Y176" s="406"/>
      <c r="Z176" s="406"/>
      <c r="AA176" s="406"/>
      <c r="AB176" s="406"/>
      <c r="AC176" s="406"/>
      <c r="AD176" s="406"/>
      <c r="AE176" s="406"/>
      <c r="AF176" s="405"/>
      <c r="AG176" s="405"/>
      <c r="AH176" s="405"/>
      <c r="AI176" s="405"/>
      <c r="AJ176" s="405"/>
      <c r="AK176" s="405"/>
      <c r="AL176" s="405"/>
      <c r="AM176" s="405"/>
      <c r="AN176" s="405"/>
      <c r="AO176" s="405"/>
      <c r="AP176" s="405"/>
      <c r="AQ176" s="405"/>
      <c r="AR176" s="405"/>
      <c r="AS176" s="405"/>
      <c r="AT176" s="405"/>
      <c r="AU176" s="405"/>
      <c r="AV176" s="405"/>
      <c r="AW176" s="405"/>
      <c r="AX176" s="405"/>
      <c r="AY176" s="405"/>
      <c r="AZ176" s="405"/>
      <c r="BA176" s="405"/>
      <c r="BB176" s="405"/>
      <c r="BC176" s="405"/>
      <c r="BD176" s="405"/>
      <c r="BE176" s="405"/>
      <c r="BF176" s="405"/>
      <c r="BG176" s="405"/>
      <c r="BH176" s="405"/>
      <c r="BI176" s="405"/>
      <c r="BJ176" s="405"/>
      <c r="BK176" s="405"/>
      <c r="BL176" s="405"/>
      <c r="BM176" s="405"/>
      <c r="BN176" s="405"/>
    </row>
    <row r="177" spans="1:66" s="407" customFormat="1" ht="102" x14ac:dyDescent="0.2">
      <c r="A177" s="257" t="s">
        <v>1083</v>
      </c>
      <c r="B177" s="256" t="s">
        <v>1220</v>
      </c>
      <c r="C177" s="256" t="s">
        <v>1225</v>
      </c>
      <c r="D177" s="256" t="s">
        <v>1234</v>
      </c>
      <c r="E177" s="408"/>
      <c r="F177" s="408"/>
      <c r="G177" s="408">
        <v>1</v>
      </c>
      <c r="H177" s="408"/>
      <c r="I177" s="408"/>
      <c r="J177" s="408">
        <v>1</v>
      </c>
      <c r="K177" s="408"/>
      <c r="L177" s="408"/>
      <c r="M177" s="408">
        <v>1</v>
      </c>
      <c r="N177" s="408"/>
      <c r="O177" s="408"/>
      <c r="P177" s="408">
        <v>1</v>
      </c>
      <c r="Q177" s="402">
        <f t="shared" si="1"/>
        <v>4</v>
      </c>
      <c r="R177" s="257" t="s">
        <v>943</v>
      </c>
      <c r="S177" s="257"/>
      <c r="T177" s="257"/>
      <c r="U177" s="256"/>
      <c r="V177" s="409" t="s">
        <v>1228</v>
      </c>
      <c r="W177" s="405" t="s">
        <v>1822</v>
      </c>
      <c r="X177" s="406"/>
      <c r="Y177" s="406"/>
      <c r="Z177" s="406"/>
      <c r="AA177" s="406"/>
      <c r="AB177" s="406"/>
      <c r="AC177" s="406"/>
      <c r="AD177" s="406"/>
      <c r="AE177" s="406"/>
      <c r="AF177" s="405"/>
      <c r="AG177" s="405"/>
      <c r="AH177" s="405"/>
      <c r="AI177" s="405"/>
      <c r="AJ177" s="405"/>
      <c r="AK177" s="405"/>
      <c r="AL177" s="405"/>
      <c r="AM177" s="405"/>
      <c r="AN177" s="405"/>
      <c r="AO177" s="405"/>
      <c r="AP177" s="405"/>
      <c r="AQ177" s="405"/>
      <c r="AR177" s="405"/>
      <c r="AS177" s="405"/>
      <c r="AT177" s="405"/>
      <c r="AU177" s="405"/>
      <c r="AV177" s="405"/>
      <c r="AW177" s="405"/>
      <c r="AX177" s="405"/>
      <c r="AY177" s="405"/>
      <c r="AZ177" s="405"/>
      <c r="BA177" s="405"/>
      <c r="BB177" s="405"/>
      <c r="BC177" s="405"/>
      <c r="BD177" s="405"/>
      <c r="BE177" s="405"/>
      <c r="BF177" s="405"/>
      <c r="BG177" s="405"/>
      <c r="BH177" s="405"/>
      <c r="BI177" s="405"/>
      <c r="BJ177" s="405"/>
      <c r="BK177" s="405"/>
      <c r="BL177" s="405"/>
      <c r="BM177" s="405"/>
      <c r="BN177" s="405"/>
    </row>
    <row r="178" spans="1:66" s="407" customFormat="1" ht="102" x14ac:dyDescent="0.2">
      <c r="A178" s="257" t="s">
        <v>1083</v>
      </c>
      <c r="B178" s="256" t="s">
        <v>1220</v>
      </c>
      <c r="C178" s="256" t="s">
        <v>1226</v>
      </c>
      <c r="D178" s="257" t="s">
        <v>1235</v>
      </c>
      <c r="E178" s="401"/>
      <c r="F178" s="401"/>
      <c r="G178" s="401">
        <v>1</v>
      </c>
      <c r="H178" s="401">
        <v>1</v>
      </c>
      <c r="I178" s="401">
        <v>1</v>
      </c>
      <c r="J178" s="401">
        <v>1</v>
      </c>
      <c r="K178" s="401">
        <v>1</v>
      </c>
      <c r="L178" s="401">
        <v>1</v>
      </c>
      <c r="M178" s="401">
        <v>1</v>
      </c>
      <c r="N178" s="401">
        <v>1</v>
      </c>
      <c r="O178" s="401">
        <v>1</v>
      </c>
      <c r="P178" s="401">
        <v>1</v>
      </c>
      <c r="Q178" s="402">
        <f t="shared" si="1"/>
        <v>10</v>
      </c>
      <c r="R178" s="257"/>
      <c r="S178" s="257"/>
      <c r="T178" s="257" t="s">
        <v>1245</v>
      </c>
      <c r="U178" s="257"/>
      <c r="V178" s="409" t="s">
        <v>1228</v>
      </c>
      <c r="W178" s="405" t="s">
        <v>1823</v>
      </c>
      <c r="X178" s="406"/>
      <c r="Y178" s="406"/>
      <c r="Z178" s="406"/>
      <c r="AA178" s="406"/>
      <c r="AB178" s="406"/>
      <c r="AC178" s="406"/>
      <c r="AD178" s="406"/>
      <c r="AE178" s="406"/>
      <c r="AF178" s="405"/>
      <c r="AG178" s="405"/>
      <c r="AH178" s="405"/>
      <c r="AI178" s="405"/>
      <c r="AJ178" s="405"/>
      <c r="AK178" s="405"/>
      <c r="AL178" s="405"/>
      <c r="AM178" s="405"/>
      <c r="AN178" s="405"/>
      <c r="AO178" s="405"/>
      <c r="AP178" s="405"/>
      <c r="AQ178" s="405"/>
      <c r="AR178" s="405"/>
      <c r="AS178" s="405"/>
      <c r="AT178" s="405"/>
      <c r="AU178" s="405"/>
      <c r="AV178" s="405"/>
      <c r="AW178" s="405"/>
      <c r="AX178" s="405"/>
      <c r="AY178" s="405"/>
      <c r="AZ178" s="405"/>
      <c r="BA178" s="405"/>
      <c r="BB178" s="405"/>
      <c r="BC178" s="405"/>
      <c r="BD178" s="405"/>
      <c r="BE178" s="405"/>
      <c r="BF178" s="405"/>
      <c r="BG178" s="405"/>
      <c r="BH178" s="405"/>
      <c r="BI178" s="405"/>
      <c r="BJ178" s="405"/>
      <c r="BK178" s="405"/>
      <c r="BL178" s="405"/>
      <c r="BM178" s="405"/>
      <c r="BN178" s="405"/>
    </row>
    <row r="179" spans="1:66" s="407" customFormat="1" ht="102" x14ac:dyDescent="0.2">
      <c r="A179" s="257" t="s">
        <v>1083</v>
      </c>
      <c r="B179" s="256" t="s">
        <v>1220</v>
      </c>
      <c r="C179" s="452" t="s">
        <v>1227</v>
      </c>
      <c r="D179" s="452" t="s">
        <v>1236</v>
      </c>
      <c r="E179" s="453">
        <v>1</v>
      </c>
      <c r="F179" s="453">
        <v>1</v>
      </c>
      <c r="G179" s="453">
        <v>1</v>
      </c>
      <c r="H179" s="453">
        <v>1</v>
      </c>
      <c r="I179" s="453">
        <v>1</v>
      </c>
      <c r="J179" s="453">
        <v>1</v>
      </c>
      <c r="K179" s="453">
        <v>1</v>
      </c>
      <c r="L179" s="453">
        <v>1</v>
      </c>
      <c r="M179" s="453">
        <v>1</v>
      </c>
      <c r="N179" s="453">
        <v>1</v>
      </c>
      <c r="O179" s="453">
        <v>1</v>
      </c>
      <c r="P179" s="453">
        <v>1</v>
      </c>
      <c r="Q179" s="454">
        <f t="shared" si="1"/>
        <v>12</v>
      </c>
      <c r="R179" s="455"/>
      <c r="S179" s="455"/>
      <c r="T179" s="455" t="s">
        <v>1246</v>
      </c>
      <c r="U179" s="452"/>
      <c r="V179" s="428" t="s">
        <v>1228</v>
      </c>
      <c r="W179" s="405" t="s">
        <v>1826</v>
      </c>
      <c r="X179" s="406"/>
      <c r="Y179" s="406"/>
      <c r="Z179" s="406"/>
      <c r="AA179" s="406"/>
      <c r="AB179" s="406"/>
      <c r="AC179" s="406"/>
      <c r="AD179" s="406"/>
      <c r="AE179" s="406"/>
      <c r="AF179" s="405"/>
      <c r="AG179" s="405"/>
      <c r="AH179" s="405"/>
      <c r="AI179" s="405"/>
      <c r="AJ179" s="405"/>
      <c r="AK179" s="405"/>
      <c r="AL179" s="405"/>
      <c r="AM179" s="405"/>
      <c r="AN179" s="405"/>
      <c r="AO179" s="405"/>
      <c r="AP179" s="405"/>
      <c r="AQ179" s="405"/>
      <c r="AR179" s="405"/>
      <c r="AS179" s="405"/>
      <c r="AT179" s="405"/>
      <c r="AU179" s="405"/>
      <c r="AV179" s="405"/>
      <c r="AW179" s="405"/>
      <c r="AX179" s="405"/>
      <c r="AY179" s="405"/>
      <c r="AZ179" s="405"/>
      <c r="BA179" s="405"/>
      <c r="BB179" s="405"/>
      <c r="BC179" s="405"/>
      <c r="BD179" s="405"/>
      <c r="BE179" s="405"/>
      <c r="BF179" s="405"/>
      <c r="BG179" s="405"/>
      <c r="BH179" s="405"/>
      <c r="BI179" s="405"/>
      <c r="BJ179" s="405"/>
      <c r="BK179" s="405"/>
      <c r="BL179" s="405"/>
      <c r="BM179" s="405"/>
      <c r="BN179" s="405"/>
    </row>
    <row r="180" spans="1:66" s="407" customFormat="1" ht="102" x14ac:dyDescent="0.2">
      <c r="A180" s="257" t="s">
        <v>1083</v>
      </c>
      <c r="B180" s="256" t="s">
        <v>1220</v>
      </c>
      <c r="C180" s="450" t="s">
        <v>1229</v>
      </c>
      <c r="D180" s="445" t="s">
        <v>1237</v>
      </c>
      <c r="E180" s="446"/>
      <c r="F180" s="446"/>
      <c r="G180" s="446">
        <v>1</v>
      </c>
      <c r="H180" s="446"/>
      <c r="I180" s="446"/>
      <c r="J180" s="446"/>
      <c r="K180" s="446"/>
      <c r="L180" s="446"/>
      <c r="M180" s="446"/>
      <c r="N180" s="446"/>
      <c r="O180" s="446"/>
      <c r="P180" s="446"/>
      <c r="Q180" s="447">
        <f t="shared" si="1"/>
        <v>1</v>
      </c>
      <c r="R180" s="445"/>
      <c r="S180" s="445"/>
      <c r="T180" s="445" t="s">
        <v>1247</v>
      </c>
      <c r="U180" s="445" t="s">
        <v>1241</v>
      </c>
      <c r="V180" s="427" t="s">
        <v>1228</v>
      </c>
      <c r="W180" s="405" t="s">
        <v>1824</v>
      </c>
      <c r="X180" s="406"/>
      <c r="Y180" s="406"/>
      <c r="Z180" s="406"/>
      <c r="AA180" s="406"/>
      <c r="AB180" s="406"/>
      <c r="AC180" s="406"/>
      <c r="AD180" s="406"/>
      <c r="AE180" s="406"/>
      <c r="AF180" s="405"/>
      <c r="AG180" s="405"/>
      <c r="AH180" s="405"/>
      <c r="AI180" s="405"/>
      <c r="AJ180" s="405"/>
      <c r="AK180" s="405"/>
      <c r="AL180" s="405"/>
      <c r="AM180" s="405"/>
      <c r="AN180" s="405"/>
      <c r="AO180" s="405"/>
      <c r="AP180" s="405"/>
      <c r="AQ180" s="405"/>
      <c r="AR180" s="405"/>
      <c r="AS180" s="405"/>
      <c r="AT180" s="405"/>
      <c r="AU180" s="405"/>
      <c r="AV180" s="405"/>
      <c r="AW180" s="405"/>
      <c r="AX180" s="405"/>
      <c r="AY180" s="405"/>
      <c r="AZ180" s="405"/>
      <c r="BA180" s="405"/>
      <c r="BB180" s="405"/>
      <c r="BC180" s="405"/>
      <c r="BD180" s="405"/>
      <c r="BE180" s="405"/>
      <c r="BF180" s="405"/>
      <c r="BG180" s="405"/>
      <c r="BH180" s="405"/>
      <c r="BI180" s="405"/>
      <c r="BJ180" s="405"/>
      <c r="BK180" s="405"/>
      <c r="BL180" s="405"/>
      <c r="BM180" s="405"/>
      <c r="BN180" s="405"/>
    </row>
    <row r="181" spans="1:66" s="407" customFormat="1" ht="38.25" x14ac:dyDescent="0.2">
      <c r="A181" s="257" t="s">
        <v>1084</v>
      </c>
      <c r="B181" s="256" t="s">
        <v>1382</v>
      </c>
      <c r="C181" s="256" t="s">
        <v>1383</v>
      </c>
      <c r="D181" s="256" t="s">
        <v>1387</v>
      </c>
      <c r="E181" s="408"/>
      <c r="F181" s="408"/>
      <c r="G181" s="408">
        <v>1</v>
      </c>
      <c r="H181" s="408"/>
      <c r="I181" s="408"/>
      <c r="J181" s="408"/>
      <c r="K181" s="408"/>
      <c r="L181" s="408"/>
      <c r="M181" s="408"/>
      <c r="N181" s="408"/>
      <c r="O181" s="408"/>
      <c r="P181" s="408"/>
      <c r="Q181" s="402">
        <f t="shared" si="1"/>
        <v>1</v>
      </c>
      <c r="R181" s="257"/>
      <c r="S181" s="257"/>
      <c r="T181" s="257" t="s">
        <v>1391</v>
      </c>
      <c r="U181" s="256"/>
      <c r="V181" s="409" t="s">
        <v>1369</v>
      </c>
      <c r="W181" s="405" t="s">
        <v>1837</v>
      </c>
      <c r="X181" s="406"/>
      <c r="Y181" s="406"/>
      <c r="Z181" s="406"/>
      <c r="AA181" s="406"/>
      <c r="AB181" s="406"/>
      <c r="AC181" s="406"/>
      <c r="AD181" s="406"/>
      <c r="AE181" s="406"/>
      <c r="AF181" s="405"/>
      <c r="AG181" s="405"/>
      <c r="AH181" s="405"/>
      <c r="AI181" s="405"/>
      <c r="AJ181" s="405"/>
      <c r="AK181" s="405"/>
      <c r="AL181" s="405"/>
      <c r="AM181" s="405"/>
      <c r="AN181" s="405"/>
      <c r="AO181" s="405"/>
      <c r="AP181" s="405"/>
      <c r="AQ181" s="405"/>
      <c r="AR181" s="405"/>
      <c r="AS181" s="405"/>
      <c r="AT181" s="405"/>
      <c r="AU181" s="405"/>
      <c r="AV181" s="405"/>
      <c r="AW181" s="405"/>
      <c r="AX181" s="405"/>
      <c r="AY181" s="405"/>
      <c r="AZ181" s="405"/>
      <c r="BA181" s="405"/>
      <c r="BB181" s="405"/>
      <c r="BC181" s="405"/>
      <c r="BD181" s="405"/>
      <c r="BE181" s="405"/>
      <c r="BF181" s="405"/>
      <c r="BG181" s="405"/>
      <c r="BH181" s="405"/>
      <c r="BI181" s="405"/>
      <c r="BJ181" s="405"/>
      <c r="BK181" s="405"/>
      <c r="BL181" s="405"/>
      <c r="BM181" s="405"/>
      <c r="BN181" s="405"/>
    </row>
    <row r="182" spans="1:66" s="407" customFormat="1" ht="38.25" x14ac:dyDescent="0.2">
      <c r="A182" s="257" t="s">
        <v>1084</v>
      </c>
      <c r="B182" s="257" t="s">
        <v>1382</v>
      </c>
      <c r="C182" s="257" t="s">
        <v>1384</v>
      </c>
      <c r="D182" s="257" t="s">
        <v>1388</v>
      </c>
      <c r="E182" s="401"/>
      <c r="F182" s="401"/>
      <c r="G182" s="401"/>
      <c r="H182" s="401">
        <v>1</v>
      </c>
      <c r="I182" s="401"/>
      <c r="J182" s="401"/>
      <c r="K182" s="401"/>
      <c r="L182" s="401"/>
      <c r="M182" s="401"/>
      <c r="N182" s="401"/>
      <c r="O182" s="401"/>
      <c r="P182" s="401"/>
      <c r="Q182" s="402">
        <f t="shared" si="1"/>
        <v>1</v>
      </c>
      <c r="R182" s="257" t="s">
        <v>938</v>
      </c>
      <c r="S182" s="257"/>
      <c r="T182" s="257" t="s">
        <v>1392</v>
      </c>
      <c r="U182" s="257"/>
      <c r="V182" s="409" t="s">
        <v>1369</v>
      </c>
      <c r="W182" s="405"/>
      <c r="X182" s="406"/>
      <c r="Y182" s="406"/>
      <c r="Z182" s="406"/>
      <c r="AA182" s="406"/>
      <c r="AB182" s="406"/>
      <c r="AC182" s="406"/>
      <c r="AD182" s="406"/>
      <c r="AE182" s="406"/>
      <c r="AF182" s="405"/>
      <c r="AG182" s="405"/>
      <c r="AH182" s="405"/>
      <c r="AI182" s="405"/>
      <c r="AJ182" s="405"/>
      <c r="AK182" s="405"/>
      <c r="AL182" s="405"/>
      <c r="AM182" s="405"/>
      <c r="AN182" s="405"/>
      <c r="AO182" s="405"/>
      <c r="AP182" s="405"/>
      <c r="AQ182" s="405"/>
      <c r="AR182" s="405"/>
      <c r="AS182" s="405"/>
      <c r="AT182" s="405"/>
      <c r="AU182" s="405"/>
      <c r="AV182" s="405"/>
      <c r="AW182" s="405"/>
      <c r="AX182" s="405"/>
      <c r="AY182" s="405"/>
      <c r="AZ182" s="405"/>
      <c r="BA182" s="405"/>
      <c r="BB182" s="405"/>
      <c r="BC182" s="405"/>
      <c r="BD182" s="405"/>
      <c r="BE182" s="405"/>
      <c r="BF182" s="405"/>
      <c r="BG182" s="405"/>
      <c r="BH182" s="405"/>
      <c r="BI182" s="405"/>
      <c r="BJ182" s="405"/>
      <c r="BK182" s="405"/>
      <c r="BL182" s="405"/>
      <c r="BM182" s="405"/>
      <c r="BN182" s="405"/>
    </row>
    <row r="183" spans="1:66" s="407" customFormat="1" ht="38.25" x14ac:dyDescent="0.2">
      <c r="A183" s="257" t="s">
        <v>1084</v>
      </c>
      <c r="B183" s="256" t="s">
        <v>1382</v>
      </c>
      <c r="C183" s="256" t="s">
        <v>1385</v>
      </c>
      <c r="D183" s="256" t="s">
        <v>1389</v>
      </c>
      <c r="E183" s="408"/>
      <c r="F183" s="408">
        <v>1</v>
      </c>
      <c r="G183" s="408"/>
      <c r="H183" s="408"/>
      <c r="I183" s="408"/>
      <c r="J183" s="408"/>
      <c r="K183" s="408"/>
      <c r="L183" s="408"/>
      <c r="M183" s="408"/>
      <c r="N183" s="408"/>
      <c r="O183" s="408"/>
      <c r="P183" s="408"/>
      <c r="Q183" s="402">
        <f t="shared" si="1"/>
        <v>1</v>
      </c>
      <c r="R183" s="257"/>
      <c r="S183" s="257"/>
      <c r="T183" s="257" t="s">
        <v>1394</v>
      </c>
      <c r="U183" s="256"/>
      <c r="V183" s="409" t="s">
        <v>1369</v>
      </c>
      <c r="W183" s="405" t="s">
        <v>1838</v>
      </c>
      <c r="X183" s="406"/>
      <c r="Y183" s="406"/>
      <c r="Z183" s="406"/>
      <c r="AA183" s="406"/>
      <c r="AB183" s="406"/>
      <c r="AC183" s="406"/>
      <c r="AD183" s="406"/>
      <c r="AE183" s="406"/>
      <c r="AF183" s="405"/>
      <c r="AG183" s="405"/>
      <c r="AH183" s="405"/>
      <c r="AI183" s="405"/>
      <c r="AJ183" s="405"/>
      <c r="AK183" s="405"/>
      <c r="AL183" s="405"/>
      <c r="AM183" s="405"/>
      <c r="AN183" s="405"/>
      <c r="AO183" s="405"/>
      <c r="AP183" s="405"/>
      <c r="AQ183" s="405"/>
      <c r="AR183" s="405"/>
      <c r="AS183" s="405"/>
      <c r="AT183" s="405"/>
      <c r="AU183" s="405"/>
      <c r="AV183" s="405"/>
      <c r="AW183" s="405"/>
      <c r="AX183" s="405"/>
      <c r="AY183" s="405"/>
      <c r="AZ183" s="405"/>
      <c r="BA183" s="405"/>
      <c r="BB183" s="405"/>
      <c r="BC183" s="405"/>
      <c r="BD183" s="405"/>
      <c r="BE183" s="405"/>
      <c r="BF183" s="405"/>
      <c r="BG183" s="405"/>
      <c r="BH183" s="405"/>
      <c r="BI183" s="405"/>
      <c r="BJ183" s="405"/>
      <c r="BK183" s="405"/>
      <c r="BL183" s="405"/>
      <c r="BM183" s="405"/>
      <c r="BN183" s="405"/>
    </row>
    <row r="184" spans="1:66" s="407" customFormat="1" ht="38.25" x14ac:dyDescent="0.2">
      <c r="A184" s="257" t="s">
        <v>1084</v>
      </c>
      <c r="B184" s="256" t="s">
        <v>1382</v>
      </c>
      <c r="C184" s="256" t="s">
        <v>1386</v>
      </c>
      <c r="D184" s="257" t="s">
        <v>1390</v>
      </c>
      <c r="E184" s="401"/>
      <c r="F184" s="401"/>
      <c r="G184" s="401"/>
      <c r="H184" s="401"/>
      <c r="I184" s="401"/>
      <c r="J184" s="401"/>
      <c r="K184" s="401"/>
      <c r="L184" s="401"/>
      <c r="M184" s="401"/>
      <c r="N184" s="401"/>
      <c r="O184" s="401">
        <v>1</v>
      </c>
      <c r="P184" s="401"/>
      <c r="Q184" s="402">
        <f t="shared" si="1"/>
        <v>1</v>
      </c>
      <c r="R184" s="257"/>
      <c r="S184" s="257"/>
      <c r="T184" s="413" t="s">
        <v>1393</v>
      </c>
      <c r="U184" s="257"/>
      <c r="V184" s="409" t="s">
        <v>1369</v>
      </c>
      <c r="W184" s="405" t="s">
        <v>1839</v>
      </c>
      <c r="X184" s="406"/>
      <c r="Y184" s="406"/>
      <c r="Z184" s="406"/>
      <c r="AA184" s="406"/>
      <c r="AB184" s="406"/>
      <c r="AC184" s="406"/>
      <c r="AD184" s="406"/>
      <c r="AE184" s="406"/>
      <c r="AF184" s="405"/>
      <c r="AG184" s="405"/>
      <c r="AH184" s="405"/>
      <c r="AI184" s="405"/>
      <c r="AJ184" s="405"/>
      <c r="AK184" s="405"/>
      <c r="AL184" s="405"/>
      <c r="AM184" s="405"/>
      <c r="AN184" s="405"/>
      <c r="AO184" s="405"/>
      <c r="AP184" s="405"/>
      <c r="AQ184" s="405"/>
      <c r="AR184" s="405"/>
      <c r="AS184" s="405"/>
      <c r="AT184" s="405"/>
      <c r="AU184" s="405"/>
      <c r="AV184" s="405"/>
      <c r="AW184" s="405"/>
      <c r="AX184" s="405"/>
      <c r="AY184" s="405"/>
      <c r="AZ184" s="405"/>
      <c r="BA184" s="405"/>
      <c r="BB184" s="405"/>
      <c r="BC184" s="405"/>
      <c r="BD184" s="405"/>
      <c r="BE184" s="405"/>
      <c r="BF184" s="405"/>
      <c r="BG184" s="405"/>
      <c r="BH184" s="405"/>
      <c r="BI184" s="405"/>
      <c r="BJ184" s="405"/>
      <c r="BK184" s="405"/>
      <c r="BL184" s="405"/>
      <c r="BM184" s="405"/>
      <c r="BN184" s="405"/>
    </row>
    <row r="185" spans="1:66" s="407" customFormat="1" ht="51" x14ac:dyDescent="0.2">
      <c r="A185" s="257" t="s">
        <v>1085</v>
      </c>
      <c r="B185" s="256" t="s">
        <v>1407</v>
      </c>
      <c r="C185" s="256" t="s">
        <v>1401</v>
      </c>
      <c r="D185" s="256" t="s">
        <v>1395</v>
      </c>
      <c r="E185" s="408">
        <v>1</v>
      </c>
      <c r="F185" s="408">
        <v>1</v>
      </c>
      <c r="G185" s="408">
        <v>1</v>
      </c>
      <c r="H185" s="408">
        <v>1</v>
      </c>
      <c r="I185" s="408">
        <v>1</v>
      </c>
      <c r="J185" s="408">
        <v>1</v>
      </c>
      <c r="K185" s="408">
        <v>1</v>
      </c>
      <c r="L185" s="408">
        <v>1</v>
      </c>
      <c r="M185" s="408">
        <v>1</v>
      </c>
      <c r="N185" s="408">
        <v>1</v>
      </c>
      <c r="O185" s="408">
        <v>1</v>
      </c>
      <c r="P185" s="408">
        <v>1</v>
      </c>
      <c r="Q185" s="402">
        <f t="shared" si="1"/>
        <v>12</v>
      </c>
      <c r="R185" s="414" t="s">
        <v>1409</v>
      </c>
      <c r="S185" s="257"/>
      <c r="T185" s="257"/>
      <c r="U185" s="256"/>
      <c r="V185" s="409" t="s">
        <v>1408</v>
      </c>
      <c r="W185" s="405" t="s">
        <v>1840</v>
      </c>
      <c r="X185" s="406"/>
      <c r="Y185" s="406"/>
      <c r="Z185" s="406"/>
      <c r="AA185" s="406"/>
      <c r="AB185" s="406"/>
      <c r="AC185" s="406"/>
      <c r="AD185" s="406"/>
      <c r="AE185" s="406"/>
      <c r="AF185" s="405"/>
      <c r="AG185" s="405"/>
      <c r="AH185" s="405"/>
      <c r="AI185" s="405"/>
      <c r="AJ185" s="405"/>
      <c r="AK185" s="405"/>
      <c r="AL185" s="405"/>
      <c r="AM185" s="405"/>
      <c r="AN185" s="405"/>
      <c r="AO185" s="405"/>
      <c r="AP185" s="405"/>
      <c r="AQ185" s="405"/>
      <c r="AR185" s="405"/>
      <c r="AS185" s="405"/>
      <c r="AT185" s="405"/>
      <c r="AU185" s="405"/>
      <c r="AV185" s="405"/>
      <c r="AW185" s="405"/>
      <c r="AX185" s="405"/>
      <c r="AY185" s="405"/>
      <c r="AZ185" s="405"/>
      <c r="BA185" s="405"/>
      <c r="BB185" s="405"/>
      <c r="BC185" s="405"/>
      <c r="BD185" s="405"/>
      <c r="BE185" s="405"/>
      <c r="BF185" s="405"/>
      <c r="BG185" s="405"/>
      <c r="BH185" s="405"/>
      <c r="BI185" s="405"/>
      <c r="BJ185" s="405"/>
      <c r="BK185" s="405"/>
      <c r="BL185" s="405"/>
      <c r="BM185" s="405"/>
      <c r="BN185" s="405"/>
    </row>
    <row r="186" spans="1:66" s="407" customFormat="1" ht="63.75" customHeight="1" x14ac:dyDescent="0.2">
      <c r="A186" s="257" t="s">
        <v>1590</v>
      </c>
      <c r="B186" s="256" t="s">
        <v>1653</v>
      </c>
      <c r="C186" s="256" t="s">
        <v>1654</v>
      </c>
      <c r="D186" s="256" t="s">
        <v>1655</v>
      </c>
      <c r="E186" s="408"/>
      <c r="F186" s="408"/>
      <c r="G186" s="408">
        <v>1</v>
      </c>
      <c r="H186" s="408"/>
      <c r="I186" s="408"/>
      <c r="J186" s="408">
        <v>1</v>
      </c>
      <c r="K186" s="408"/>
      <c r="L186" s="408"/>
      <c r="M186" s="408">
        <v>1</v>
      </c>
      <c r="N186" s="408"/>
      <c r="O186" s="408"/>
      <c r="P186" s="408">
        <v>1</v>
      </c>
      <c r="Q186" s="402">
        <v>4</v>
      </c>
      <c r="R186" s="430" t="s">
        <v>943</v>
      </c>
      <c r="S186" s="257"/>
      <c r="T186" s="257"/>
      <c r="U186" s="256" t="s">
        <v>1656</v>
      </c>
      <c r="V186" s="449" t="s">
        <v>1657</v>
      </c>
      <c r="W186" s="405" t="s">
        <v>1841</v>
      </c>
      <c r="X186" s="406"/>
      <c r="Y186" s="406"/>
      <c r="Z186" s="406"/>
      <c r="AA186" s="406"/>
      <c r="AB186" s="406"/>
      <c r="AC186" s="406"/>
      <c r="AD186" s="406"/>
      <c r="AE186" s="406"/>
      <c r="AF186" s="405"/>
      <c r="AG186" s="405"/>
      <c r="AH186" s="405"/>
      <c r="AI186" s="405"/>
      <c r="AJ186" s="405"/>
      <c r="AK186" s="405"/>
      <c r="AL186" s="405"/>
      <c r="AM186" s="405"/>
      <c r="AN186" s="405"/>
      <c r="AO186" s="405"/>
      <c r="AP186" s="405"/>
      <c r="AQ186" s="405"/>
      <c r="AR186" s="405"/>
      <c r="AS186" s="405"/>
      <c r="AT186" s="405"/>
      <c r="AU186" s="405"/>
      <c r="AV186" s="405"/>
      <c r="AW186" s="405"/>
      <c r="AX186" s="405"/>
      <c r="AY186" s="405"/>
      <c r="AZ186" s="405"/>
      <c r="BA186" s="405"/>
      <c r="BB186" s="405"/>
      <c r="BC186" s="405"/>
      <c r="BD186" s="405"/>
      <c r="BE186" s="405"/>
      <c r="BF186" s="405"/>
      <c r="BG186" s="405"/>
      <c r="BH186" s="405"/>
      <c r="BI186" s="405"/>
      <c r="BJ186" s="405"/>
      <c r="BK186" s="405"/>
      <c r="BL186" s="405"/>
      <c r="BM186" s="405"/>
      <c r="BN186" s="405"/>
    </row>
    <row r="187" spans="1:66" s="407" customFormat="1" ht="61.5" customHeight="1" x14ac:dyDescent="0.2">
      <c r="A187" s="257" t="s">
        <v>1590</v>
      </c>
      <c r="B187" s="256" t="s">
        <v>1653</v>
      </c>
      <c r="C187" s="256" t="s">
        <v>1658</v>
      </c>
      <c r="D187" s="256" t="s">
        <v>1659</v>
      </c>
      <c r="E187" s="408"/>
      <c r="F187" s="408"/>
      <c r="G187" s="408">
        <v>1</v>
      </c>
      <c r="H187" s="408"/>
      <c r="I187" s="408"/>
      <c r="J187" s="408"/>
      <c r="K187" s="408"/>
      <c r="L187" s="408"/>
      <c r="M187" s="408"/>
      <c r="N187" s="408"/>
      <c r="O187" s="408"/>
      <c r="P187" s="408"/>
      <c r="Q187" s="402">
        <v>1</v>
      </c>
      <c r="R187" s="430" t="s">
        <v>938</v>
      </c>
      <c r="S187" s="257"/>
      <c r="T187" s="257"/>
      <c r="U187" s="256" t="s">
        <v>1660</v>
      </c>
      <c r="V187" s="449" t="s">
        <v>1657</v>
      </c>
      <c r="W187" s="405" t="s">
        <v>1842</v>
      </c>
      <c r="X187" s="406"/>
      <c r="Y187" s="406"/>
      <c r="Z187" s="406"/>
      <c r="AA187" s="406"/>
      <c r="AB187" s="406"/>
      <c r="AC187" s="406"/>
      <c r="AD187" s="406"/>
      <c r="AE187" s="406"/>
      <c r="AF187" s="405"/>
      <c r="AG187" s="405"/>
      <c r="AH187" s="405"/>
      <c r="AI187" s="405"/>
      <c r="AJ187" s="405"/>
      <c r="AK187" s="405"/>
      <c r="AL187" s="405"/>
      <c r="AM187" s="405"/>
      <c r="AN187" s="405"/>
      <c r="AO187" s="405"/>
      <c r="AP187" s="405"/>
      <c r="AQ187" s="405"/>
      <c r="AR187" s="405"/>
      <c r="AS187" s="405"/>
      <c r="AT187" s="405"/>
      <c r="AU187" s="405"/>
      <c r="AV187" s="405"/>
      <c r="AW187" s="405"/>
      <c r="AX187" s="405"/>
      <c r="AY187" s="405"/>
      <c r="AZ187" s="405"/>
      <c r="BA187" s="405"/>
      <c r="BB187" s="405"/>
      <c r="BC187" s="405"/>
      <c r="BD187" s="405"/>
      <c r="BE187" s="405"/>
      <c r="BF187" s="405"/>
      <c r="BG187" s="405"/>
      <c r="BH187" s="405"/>
      <c r="BI187" s="405"/>
      <c r="BJ187" s="405"/>
      <c r="BK187" s="405"/>
      <c r="BL187" s="405"/>
      <c r="BM187" s="405"/>
      <c r="BN187" s="405"/>
    </row>
    <row r="188" spans="1:66" s="407" customFormat="1" ht="51" x14ac:dyDescent="0.2">
      <c r="A188" s="257" t="s">
        <v>1085</v>
      </c>
      <c r="B188" s="256" t="s">
        <v>1407</v>
      </c>
      <c r="C188" s="256" t="s">
        <v>1402</v>
      </c>
      <c r="D188" s="257" t="s">
        <v>1396</v>
      </c>
      <c r="E188" s="401">
        <v>1</v>
      </c>
      <c r="F188" s="401"/>
      <c r="G188" s="401"/>
      <c r="H188" s="401"/>
      <c r="I188" s="401"/>
      <c r="J188" s="401"/>
      <c r="K188" s="401"/>
      <c r="L188" s="401"/>
      <c r="M188" s="401"/>
      <c r="N188" s="401"/>
      <c r="O188" s="401"/>
      <c r="P188" s="401"/>
      <c r="Q188" s="402">
        <f t="shared" si="1"/>
        <v>1</v>
      </c>
      <c r="R188" s="413" t="s">
        <v>1410</v>
      </c>
      <c r="S188" s="257"/>
      <c r="T188" s="257"/>
      <c r="U188" s="257"/>
      <c r="V188" s="409" t="s">
        <v>1408</v>
      </c>
      <c r="W188" s="405" t="s">
        <v>1843</v>
      </c>
      <c r="Z188" s="406"/>
      <c r="AA188" s="406"/>
      <c r="AB188" s="406"/>
      <c r="AC188" s="406"/>
      <c r="AD188" s="406"/>
      <c r="AE188" s="406"/>
      <c r="AF188" s="405"/>
      <c r="AG188" s="405"/>
      <c r="AH188" s="405"/>
      <c r="AI188" s="405"/>
      <c r="AJ188" s="406"/>
      <c r="AK188" s="406"/>
      <c r="AL188" s="405"/>
      <c r="AM188" s="405"/>
      <c r="AN188" s="405"/>
      <c r="AO188" s="405"/>
      <c r="AP188" s="405"/>
      <c r="AQ188" s="405"/>
      <c r="AR188" s="405"/>
      <c r="AS188" s="405"/>
      <c r="AT188" s="405"/>
      <c r="AU188" s="405"/>
      <c r="AV188" s="405"/>
      <c r="AW188" s="405"/>
      <c r="AX188" s="405"/>
      <c r="AY188" s="405"/>
      <c r="AZ188" s="405"/>
      <c r="BA188" s="405"/>
      <c r="BB188" s="405"/>
      <c r="BC188" s="405"/>
      <c r="BD188" s="405"/>
      <c r="BE188" s="405"/>
      <c r="BF188" s="405"/>
      <c r="BG188" s="405"/>
      <c r="BH188" s="405"/>
      <c r="BI188" s="405"/>
      <c r="BJ188" s="405"/>
      <c r="BK188" s="405"/>
      <c r="BL188" s="405"/>
      <c r="BM188" s="405"/>
      <c r="BN188" s="405"/>
    </row>
    <row r="189" spans="1:66" s="407" customFormat="1" ht="94.5" customHeight="1" x14ac:dyDescent="0.2">
      <c r="A189" s="257" t="s">
        <v>1085</v>
      </c>
      <c r="B189" s="256" t="s">
        <v>1407</v>
      </c>
      <c r="C189" s="256" t="s">
        <v>1403</v>
      </c>
      <c r="D189" s="256" t="s">
        <v>1397</v>
      </c>
      <c r="E189" s="408"/>
      <c r="F189" s="408"/>
      <c r="G189" s="408"/>
      <c r="H189" s="408"/>
      <c r="I189" s="408">
        <v>1</v>
      </c>
      <c r="J189" s="408"/>
      <c r="K189" s="408"/>
      <c r="L189" s="408"/>
      <c r="M189" s="408"/>
      <c r="N189" s="408"/>
      <c r="O189" s="408">
        <v>1</v>
      </c>
      <c r="P189" s="408"/>
      <c r="Q189" s="402">
        <f t="shared" si="1"/>
        <v>2</v>
      </c>
      <c r="R189" s="413" t="s">
        <v>943</v>
      </c>
      <c r="S189" s="257"/>
      <c r="T189" s="257"/>
      <c r="U189" s="256"/>
      <c r="V189" s="409" t="s">
        <v>1408</v>
      </c>
      <c r="W189" s="405" t="s">
        <v>1844</v>
      </c>
      <c r="X189" s="406"/>
      <c r="Y189" s="406"/>
      <c r="Z189" s="406"/>
      <c r="AA189" s="406"/>
      <c r="AB189" s="406"/>
      <c r="AC189" s="406"/>
      <c r="AD189" s="406"/>
      <c r="AE189" s="406"/>
      <c r="AF189" s="405"/>
      <c r="AG189" s="405"/>
      <c r="AH189" s="405"/>
      <c r="AI189" s="405"/>
      <c r="AJ189" s="405"/>
      <c r="AK189" s="405"/>
      <c r="AL189" s="405"/>
      <c r="AM189" s="405"/>
      <c r="AN189" s="405"/>
      <c r="AO189" s="405"/>
      <c r="AP189" s="405"/>
      <c r="AQ189" s="405"/>
      <c r="AR189" s="405"/>
      <c r="AS189" s="405"/>
      <c r="AT189" s="405"/>
      <c r="AU189" s="405"/>
      <c r="AV189" s="405"/>
      <c r="AW189" s="405"/>
      <c r="AX189" s="405"/>
      <c r="AY189" s="405"/>
      <c r="AZ189" s="405"/>
      <c r="BA189" s="405"/>
      <c r="BB189" s="405"/>
      <c r="BC189" s="405"/>
      <c r="BD189" s="405"/>
      <c r="BE189" s="405"/>
      <c r="BF189" s="405"/>
      <c r="BG189" s="405"/>
      <c r="BH189" s="405"/>
      <c r="BI189" s="405"/>
      <c r="BJ189" s="405"/>
      <c r="BK189" s="405"/>
      <c r="BL189" s="405"/>
      <c r="BM189" s="405"/>
      <c r="BN189" s="405"/>
    </row>
    <row r="190" spans="1:66" s="407" customFormat="1" ht="51" x14ac:dyDescent="0.2">
      <c r="A190" s="257" t="s">
        <v>1085</v>
      </c>
      <c r="B190" s="256" t="s">
        <v>1407</v>
      </c>
      <c r="C190" s="256" t="s">
        <v>1404</v>
      </c>
      <c r="D190" s="257" t="s">
        <v>1398</v>
      </c>
      <c r="E190" s="401">
        <v>1</v>
      </c>
      <c r="F190" s="401">
        <v>1</v>
      </c>
      <c r="G190" s="401">
        <v>1</v>
      </c>
      <c r="H190" s="401">
        <v>1</v>
      </c>
      <c r="I190" s="401">
        <v>1</v>
      </c>
      <c r="J190" s="401">
        <v>1</v>
      </c>
      <c r="K190" s="401">
        <v>1</v>
      </c>
      <c r="L190" s="401">
        <v>1</v>
      </c>
      <c r="M190" s="401">
        <v>1</v>
      </c>
      <c r="N190" s="401">
        <v>1</v>
      </c>
      <c r="O190" s="401">
        <v>1</v>
      </c>
      <c r="P190" s="401">
        <v>1</v>
      </c>
      <c r="Q190" s="402">
        <f t="shared" si="1"/>
        <v>12</v>
      </c>
      <c r="R190" s="413" t="s">
        <v>943</v>
      </c>
      <c r="S190" s="257"/>
      <c r="T190" s="257"/>
      <c r="U190" s="257"/>
      <c r="V190" s="409" t="s">
        <v>1408</v>
      </c>
      <c r="W190" s="405" t="s">
        <v>1845</v>
      </c>
      <c r="X190" s="406"/>
      <c r="Y190" s="406"/>
      <c r="Z190" s="406"/>
      <c r="AA190" s="406"/>
      <c r="AB190" s="406"/>
      <c r="AC190" s="406"/>
      <c r="AD190" s="406"/>
      <c r="AE190" s="406"/>
      <c r="AF190" s="405"/>
      <c r="AG190" s="405"/>
      <c r="AH190" s="405"/>
      <c r="AI190" s="405"/>
      <c r="AJ190" s="405"/>
      <c r="AK190" s="405"/>
      <c r="AL190" s="405"/>
      <c r="AM190" s="405"/>
      <c r="AN190" s="405"/>
      <c r="AO190" s="405"/>
      <c r="AP190" s="405"/>
      <c r="AQ190" s="405"/>
      <c r="AR190" s="405"/>
      <c r="AS190" s="405"/>
      <c r="AT190" s="405"/>
      <c r="AU190" s="405"/>
      <c r="AV190" s="405"/>
      <c r="AW190" s="405"/>
      <c r="AX190" s="405"/>
      <c r="AY190" s="405"/>
      <c r="AZ190" s="405"/>
      <c r="BA190" s="405"/>
      <c r="BB190" s="405"/>
      <c r="BC190" s="405"/>
      <c r="BD190" s="405"/>
      <c r="BE190" s="405"/>
      <c r="BF190" s="405"/>
      <c r="BG190" s="405"/>
      <c r="BH190" s="405"/>
      <c r="BI190" s="405"/>
      <c r="BJ190" s="405"/>
      <c r="BK190" s="405"/>
      <c r="BL190" s="405"/>
      <c r="BM190" s="405"/>
      <c r="BN190" s="405"/>
    </row>
    <row r="191" spans="1:66" s="407" customFormat="1" ht="51" x14ac:dyDescent="0.2">
      <c r="A191" s="257" t="s">
        <v>1085</v>
      </c>
      <c r="B191" s="256" t="s">
        <v>1407</v>
      </c>
      <c r="C191" s="256" t="s">
        <v>1405</v>
      </c>
      <c r="D191" s="256" t="s">
        <v>1399</v>
      </c>
      <c r="E191" s="408">
        <v>1</v>
      </c>
      <c r="F191" s="408">
        <v>1</v>
      </c>
      <c r="G191" s="408">
        <v>1</v>
      </c>
      <c r="H191" s="408">
        <v>1</v>
      </c>
      <c r="I191" s="408">
        <v>1</v>
      </c>
      <c r="J191" s="408">
        <v>1</v>
      </c>
      <c r="K191" s="408">
        <v>1</v>
      </c>
      <c r="L191" s="408">
        <v>1</v>
      </c>
      <c r="M191" s="408">
        <v>1</v>
      </c>
      <c r="N191" s="408">
        <v>1</v>
      </c>
      <c r="O191" s="408">
        <v>1</v>
      </c>
      <c r="P191" s="408">
        <v>1</v>
      </c>
      <c r="Q191" s="402">
        <f t="shared" si="1"/>
        <v>12</v>
      </c>
      <c r="R191" s="413" t="s">
        <v>943</v>
      </c>
      <c r="S191" s="257"/>
      <c r="T191" s="257"/>
      <c r="U191" s="256" t="s">
        <v>1411</v>
      </c>
      <c r="V191" s="409" t="s">
        <v>1408</v>
      </c>
      <c r="W191" s="405" t="s">
        <v>1846</v>
      </c>
      <c r="X191" s="406"/>
      <c r="Y191" s="406"/>
      <c r="Z191" s="406"/>
      <c r="AA191" s="406"/>
      <c r="AB191" s="406"/>
      <c r="AC191" s="406"/>
      <c r="AD191" s="406"/>
      <c r="AE191" s="406"/>
      <c r="AF191" s="405"/>
      <c r="AG191" s="405"/>
      <c r="AH191" s="405"/>
      <c r="AI191" s="405"/>
      <c r="AJ191" s="405"/>
      <c r="AK191" s="405"/>
      <c r="AL191" s="405"/>
      <c r="AM191" s="405"/>
      <c r="AN191" s="405"/>
      <c r="AO191" s="405"/>
      <c r="AP191" s="405"/>
      <c r="AQ191" s="405"/>
      <c r="AR191" s="405"/>
      <c r="AS191" s="405"/>
      <c r="AT191" s="405"/>
      <c r="AU191" s="405"/>
      <c r="AV191" s="405"/>
      <c r="AW191" s="405"/>
      <c r="AX191" s="405"/>
      <c r="AY191" s="405"/>
      <c r="AZ191" s="405"/>
      <c r="BA191" s="405"/>
      <c r="BB191" s="405"/>
      <c r="BC191" s="405"/>
      <c r="BD191" s="405"/>
      <c r="BE191" s="405"/>
      <c r="BF191" s="405"/>
      <c r="BG191" s="405"/>
      <c r="BH191" s="405"/>
      <c r="BI191" s="405"/>
      <c r="BJ191" s="405"/>
      <c r="BK191" s="405"/>
      <c r="BL191" s="405"/>
      <c r="BM191" s="405"/>
      <c r="BN191" s="405"/>
    </row>
    <row r="192" spans="1:66" s="407" customFormat="1" ht="51" x14ac:dyDescent="0.2">
      <c r="A192" s="257" t="s">
        <v>1085</v>
      </c>
      <c r="B192" s="256" t="s">
        <v>1407</v>
      </c>
      <c r="C192" s="256" t="s">
        <v>1406</v>
      </c>
      <c r="D192" s="257" t="s">
        <v>1400</v>
      </c>
      <c r="E192" s="401"/>
      <c r="F192" s="401"/>
      <c r="G192" s="401">
        <v>1</v>
      </c>
      <c r="H192" s="401"/>
      <c r="I192" s="401"/>
      <c r="J192" s="401">
        <v>1</v>
      </c>
      <c r="K192" s="401"/>
      <c r="L192" s="401"/>
      <c r="M192" s="401">
        <v>1</v>
      </c>
      <c r="N192" s="401"/>
      <c r="O192" s="401"/>
      <c r="P192" s="401">
        <v>1</v>
      </c>
      <c r="Q192" s="402">
        <f t="shared" si="1"/>
        <v>4</v>
      </c>
      <c r="R192" s="413" t="s">
        <v>943</v>
      </c>
      <c r="S192" s="257"/>
      <c r="T192" s="257"/>
      <c r="U192" s="257" t="s">
        <v>1412</v>
      </c>
      <c r="V192" s="409" t="s">
        <v>1408</v>
      </c>
      <c r="W192" s="405"/>
      <c r="X192" s="406"/>
      <c r="Y192" s="406"/>
      <c r="Z192" s="406"/>
      <c r="AA192" s="406"/>
      <c r="AB192" s="406"/>
      <c r="AC192" s="406"/>
      <c r="AD192" s="406"/>
      <c r="AE192" s="406"/>
      <c r="AF192" s="405"/>
      <c r="AG192" s="405"/>
      <c r="AH192" s="405"/>
      <c r="AI192" s="405"/>
      <c r="AJ192" s="405"/>
      <c r="AK192" s="405"/>
      <c r="AL192" s="405"/>
      <c r="AM192" s="405"/>
      <c r="AN192" s="405"/>
      <c r="AO192" s="405"/>
      <c r="AP192" s="405"/>
      <c r="AQ192" s="405"/>
      <c r="AR192" s="405"/>
      <c r="AS192" s="405"/>
      <c r="AT192" s="405"/>
      <c r="AU192" s="405"/>
      <c r="AV192" s="405"/>
      <c r="AW192" s="405"/>
      <c r="AX192" s="405"/>
      <c r="AY192" s="405"/>
      <c r="AZ192" s="405"/>
      <c r="BA192" s="405"/>
      <c r="BB192" s="405"/>
      <c r="BC192" s="405"/>
      <c r="BD192" s="405"/>
      <c r="BE192" s="405"/>
      <c r="BF192" s="405"/>
      <c r="BG192" s="405"/>
      <c r="BH192" s="405"/>
      <c r="BI192" s="405"/>
      <c r="BJ192" s="405"/>
      <c r="BK192" s="405"/>
      <c r="BL192" s="405"/>
      <c r="BM192" s="405"/>
      <c r="BN192" s="405"/>
    </row>
    <row r="193" spans="1:66" s="254" customFormat="1" x14ac:dyDescent="0.25">
      <c r="A193" s="255"/>
      <c r="B193" s="258"/>
      <c r="C193" s="258"/>
      <c r="D193" s="259"/>
      <c r="E193" s="260">
        <f t="shared" ref="E193:Q193" si="2">SUM(E22:E192)</f>
        <v>32</v>
      </c>
      <c r="F193" s="260">
        <f t="shared" si="2"/>
        <v>31</v>
      </c>
      <c r="G193" s="260">
        <f t="shared" si="2"/>
        <v>68</v>
      </c>
      <c r="H193" s="260">
        <f t="shared" si="2"/>
        <v>42</v>
      </c>
      <c r="I193" s="260">
        <f t="shared" si="2"/>
        <v>39</v>
      </c>
      <c r="J193" s="260">
        <f t="shared" si="2"/>
        <v>77</v>
      </c>
      <c r="K193" s="260">
        <f t="shared" si="2"/>
        <v>38</v>
      </c>
      <c r="L193" s="260">
        <f t="shared" si="2"/>
        <v>38</v>
      </c>
      <c r="M193" s="260">
        <f t="shared" si="2"/>
        <v>72</v>
      </c>
      <c r="N193" s="260">
        <f t="shared" si="2"/>
        <v>37</v>
      </c>
      <c r="O193" s="260">
        <f t="shared" si="2"/>
        <v>42</v>
      </c>
      <c r="P193" s="260">
        <f t="shared" si="2"/>
        <v>65</v>
      </c>
      <c r="Q193" s="260">
        <f t="shared" si="2"/>
        <v>581</v>
      </c>
      <c r="R193" s="255"/>
      <c r="S193" s="255"/>
      <c r="T193" s="255"/>
      <c r="U193" s="261"/>
      <c r="V193" s="398"/>
      <c r="W193" s="283"/>
      <c r="X193" s="264"/>
      <c r="Y193" s="264"/>
      <c r="Z193" s="264"/>
      <c r="AA193" s="264"/>
      <c r="AB193" s="264"/>
      <c r="AC193" s="289"/>
      <c r="AD193" s="264"/>
      <c r="AE193" s="264"/>
      <c r="AF193" s="283"/>
      <c r="AG193" s="283"/>
      <c r="AH193" s="283"/>
      <c r="AI193" s="283"/>
      <c r="AJ193" s="283"/>
      <c r="AK193" s="283"/>
      <c r="AL193" s="283"/>
      <c r="AM193" s="283"/>
      <c r="AN193" s="283"/>
      <c r="AO193" s="283"/>
      <c r="AP193" s="283"/>
      <c r="AQ193" s="283"/>
      <c r="AR193" s="283"/>
      <c r="AS193" s="283"/>
      <c r="AT193" s="283"/>
      <c r="AU193" s="283"/>
      <c r="AV193" s="283"/>
      <c r="AW193" s="283"/>
      <c r="AX193" s="283"/>
      <c r="AY193" s="283"/>
      <c r="AZ193" s="283"/>
      <c r="BA193" s="283"/>
      <c r="BB193" s="283"/>
      <c r="BC193" s="283"/>
      <c r="BD193" s="283"/>
      <c r="BE193" s="283"/>
      <c r="BF193" s="283"/>
      <c r="BG193" s="283"/>
      <c r="BH193" s="283"/>
      <c r="BI193" s="283"/>
      <c r="BJ193" s="283"/>
      <c r="BK193" s="283"/>
      <c r="BL193" s="283"/>
      <c r="BM193" s="283"/>
      <c r="BN193" s="283"/>
    </row>
    <row r="194" spans="1:66" s="254" customFormat="1" x14ac:dyDescent="0.25">
      <c r="M194" s="262"/>
      <c r="N194" s="263"/>
      <c r="O194" s="264"/>
      <c r="P194" s="264"/>
      <c r="Q194" s="264"/>
      <c r="R194" s="264"/>
      <c r="S194" s="264"/>
      <c r="T194" s="264"/>
      <c r="U194" s="264"/>
      <c r="V194" s="399"/>
      <c r="W194" s="283"/>
      <c r="X194" s="264"/>
      <c r="Y194" s="264"/>
      <c r="Z194" s="264"/>
      <c r="AA194" s="264"/>
      <c r="AB194" s="264"/>
      <c r="AC194" s="289"/>
      <c r="AD194" s="264"/>
      <c r="AE194" s="264"/>
      <c r="AF194" s="283"/>
      <c r="AG194" s="283"/>
      <c r="AH194" s="283"/>
      <c r="AI194" s="283"/>
      <c r="AJ194" s="283"/>
      <c r="AK194" s="283"/>
      <c r="AL194" s="283"/>
      <c r="AM194" s="283"/>
      <c r="AN194" s="283"/>
      <c r="AO194" s="283"/>
      <c r="AP194" s="283"/>
      <c r="AQ194" s="283"/>
      <c r="AR194" s="283"/>
      <c r="AS194" s="283"/>
      <c r="AT194" s="283"/>
      <c r="AU194" s="283"/>
      <c r="AV194" s="283"/>
      <c r="AW194" s="283"/>
      <c r="AX194" s="283"/>
      <c r="AY194" s="283"/>
      <c r="AZ194" s="283"/>
      <c r="BA194" s="283"/>
      <c r="BB194" s="283"/>
      <c r="BC194" s="283"/>
      <c r="BD194" s="283"/>
      <c r="BE194" s="283"/>
      <c r="BF194" s="283"/>
      <c r="BG194" s="283"/>
      <c r="BH194" s="283"/>
      <c r="BI194" s="283"/>
      <c r="BJ194" s="283"/>
      <c r="BK194" s="283"/>
      <c r="BL194" s="283"/>
      <c r="BM194" s="283"/>
      <c r="BN194" s="283"/>
    </row>
    <row r="195" spans="1:66" s="254" customFormat="1" x14ac:dyDescent="0.25">
      <c r="M195" s="262"/>
      <c r="N195" s="263"/>
      <c r="O195" s="264"/>
      <c r="P195" s="264"/>
      <c r="Q195" s="264"/>
      <c r="R195" s="264"/>
      <c r="S195" s="264"/>
      <c r="T195" s="264"/>
      <c r="U195" s="264"/>
      <c r="V195" s="399"/>
      <c r="W195" s="283"/>
      <c r="X195" s="264"/>
      <c r="Y195" s="264"/>
      <c r="Z195" s="264"/>
      <c r="AA195" s="264"/>
      <c r="AB195" s="264"/>
      <c r="AC195" s="289"/>
      <c r="AD195" s="264"/>
      <c r="AE195" s="264"/>
      <c r="AF195" s="283"/>
      <c r="AG195" s="283"/>
      <c r="AH195" s="283"/>
      <c r="AI195" s="283"/>
      <c r="AJ195" s="283"/>
      <c r="AK195" s="283"/>
      <c r="AL195" s="283"/>
      <c r="AM195" s="283"/>
      <c r="AN195" s="283"/>
      <c r="AO195" s="283"/>
      <c r="AP195" s="283"/>
      <c r="AQ195" s="283"/>
      <c r="AR195" s="283"/>
      <c r="AS195" s="283"/>
      <c r="AT195" s="283"/>
      <c r="AU195" s="283"/>
      <c r="AV195" s="283"/>
      <c r="AW195" s="283"/>
      <c r="AX195" s="283"/>
      <c r="AY195" s="283"/>
      <c r="AZ195" s="283"/>
      <c r="BA195" s="283"/>
      <c r="BB195" s="283"/>
      <c r="BC195" s="283"/>
      <c r="BD195" s="283"/>
      <c r="BE195" s="283"/>
      <c r="BF195" s="283"/>
      <c r="BG195" s="283"/>
      <c r="BH195" s="283"/>
      <c r="BI195" s="283"/>
      <c r="BJ195" s="283"/>
      <c r="BK195" s="283"/>
      <c r="BL195" s="283"/>
      <c r="BM195" s="283"/>
      <c r="BN195" s="283"/>
    </row>
    <row r="196" spans="1:66" s="254" customFormat="1" x14ac:dyDescent="0.25">
      <c r="M196" s="262"/>
      <c r="N196" s="263"/>
      <c r="O196" s="264"/>
      <c r="P196" s="264"/>
      <c r="Q196" s="264"/>
      <c r="R196" s="264"/>
      <c r="S196" s="264"/>
      <c r="T196" s="264"/>
      <c r="U196" s="264"/>
      <c r="V196" s="399"/>
      <c r="W196" s="283"/>
      <c r="X196" s="264"/>
      <c r="Y196" s="264"/>
      <c r="Z196" s="264"/>
      <c r="AA196" s="264"/>
      <c r="AB196" s="264"/>
      <c r="AC196" s="289"/>
      <c r="AD196" s="264"/>
      <c r="AE196" s="264"/>
      <c r="AF196" s="283"/>
      <c r="AG196" s="283"/>
      <c r="AH196" s="283"/>
      <c r="AI196" s="283"/>
      <c r="AJ196" s="283"/>
      <c r="AK196" s="283"/>
      <c r="AL196" s="283"/>
      <c r="AM196" s="283"/>
      <c r="AN196" s="283"/>
      <c r="AO196" s="283"/>
      <c r="AP196" s="283"/>
      <c r="AQ196" s="283"/>
      <c r="AR196" s="283"/>
      <c r="AS196" s="283"/>
      <c r="AT196" s="283"/>
      <c r="AU196" s="283"/>
      <c r="AV196" s="283"/>
      <c r="AW196" s="283"/>
      <c r="AX196" s="283"/>
      <c r="AY196" s="283"/>
      <c r="AZ196" s="283"/>
      <c r="BA196" s="283"/>
      <c r="BB196" s="283"/>
      <c r="BC196" s="283"/>
      <c r="BD196" s="283"/>
      <c r="BE196" s="283"/>
      <c r="BF196" s="283"/>
      <c r="BG196" s="283"/>
      <c r="BH196" s="283"/>
      <c r="BI196" s="283"/>
      <c r="BJ196" s="283"/>
      <c r="BK196" s="283"/>
      <c r="BL196" s="283"/>
      <c r="BM196" s="283"/>
      <c r="BN196" s="283"/>
    </row>
    <row r="197" spans="1:66" s="254" customFormat="1" x14ac:dyDescent="0.25">
      <c r="M197" s="262"/>
      <c r="N197" s="263"/>
      <c r="O197" s="264"/>
      <c r="P197" s="264"/>
      <c r="Q197" s="264"/>
      <c r="R197" s="264"/>
      <c r="S197" s="264"/>
      <c r="T197" s="264"/>
      <c r="U197" s="264"/>
      <c r="V197" s="399"/>
      <c r="W197" s="283"/>
      <c r="X197" s="264"/>
      <c r="Y197" s="264"/>
      <c r="Z197" s="264"/>
      <c r="AA197" s="264"/>
      <c r="AB197" s="264"/>
      <c r="AC197" s="289"/>
      <c r="AD197" s="264"/>
      <c r="AE197" s="264"/>
      <c r="AF197" s="283"/>
      <c r="AG197" s="283"/>
      <c r="AH197" s="283"/>
      <c r="AI197" s="283"/>
      <c r="AJ197" s="283"/>
      <c r="AK197" s="283"/>
      <c r="AL197" s="283"/>
      <c r="AM197" s="283"/>
      <c r="AN197" s="283"/>
      <c r="AO197" s="283"/>
      <c r="AP197" s="283"/>
      <c r="AQ197" s="283"/>
      <c r="AR197" s="283"/>
      <c r="AS197" s="283"/>
      <c r="AT197" s="283"/>
      <c r="AU197" s="283"/>
      <c r="AV197" s="283"/>
      <c r="AW197" s="283"/>
      <c r="AX197" s="283"/>
      <c r="AY197" s="283"/>
      <c r="AZ197" s="283"/>
      <c r="BA197" s="283"/>
      <c r="BB197" s="283"/>
      <c r="BC197" s="283"/>
      <c r="BD197" s="283"/>
      <c r="BE197" s="283"/>
      <c r="BF197" s="283"/>
      <c r="BG197" s="283"/>
      <c r="BH197" s="283"/>
      <c r="BI197" s="283"/>
      <c r="BJ197" s="283"/>
      <c r="BK197" s="283"/>
      <c r="BL197" s="283"/>
      <c r="BM197" s="283"/>
      <c r="BN197" s="283"/>
    </row>
    <row r="198" spans="1:66" s="254" customFormat="1" x14ac:dyDescent="0.25">
      <c r="M198" s="262"/>
      <c r="N198" s="263"/>
      <c r="O198" s="264"/>
      <c r="P198" s="264"/>
      <c r="Q198" s="264"/>
      <c r="R198" s="264"/>
      <c r="S198" s="264"/>
      <c r="T198" s="264"/>
      <c r="U198" s="264"/>
      <c r="V198" s="399"/>
      <c r="W198" s="283"/>
      <c r="X198" s="264"/>
      <c r="Y198" s="264"/>
      <c r="Z198" s="264"/>
      <c r="AA198" s="264"/>
      <c r="AB198" s="264"/>
      <c r="AC198" s="289"/>
      <c r="AD198" s="264"/>
      <c r="AE198" s="264"/>
      <c r="AF198" s="283"/>
      <c r="AG198" s="283"/>
      <c r="AH198" s="283"/>
      <c r="AI198" s="283"/>
      <c r="AJ198" s="283"/>
      <c r="AK198" s="283"/>
      <c r="AL198" s="283"/>
      <c r="AM198" s="283"/>
      <c r="AN198" s="283"/>
      <c r="AO198" s="283"/>
      <c r="AP198" s="283"/>
      <c r="AQ198" s="283"/>
      <c r="AR198" s="283"/>
      <c r="AS198" s="283"/>
      <c r="AT198" s="283"/>
      <c r="AU198" s="283"/>
      <c r="AV198" s="283"/>
      <c r="AW198" s="283"/>
      <c r="AX198" s="283"/>
      <c r="AY198" s="283"/>
      <c r="AZ198" s="283"/>
      <c r="BA198" s="283"/>
      <c r="BB198" s="283"/>
      <c r="BC198" s="283"/>
      <c r="BD198" s="283"/>
      <c r="BE198" s="283"/>
      <c r="BF198" s="283"/>
      <c r="BG198" s="283"/>
      <c r="BH198" s="283"/>
      <c r="BI198" s="283"/>
      <c r="BJ198" s="283"/>
      <c r="BK198" s="283"/>
      <c r="BL198" s="283"/>
      <c r="BM198" s="283"/>
      <c r="BN198" s="283"/>
    </row>
    <row r="199" spans="1:66" s="254" customFormat="1" x14ac:dyDescent="0.25">
      <c r="M199" s="262"/>
      <c r="N199" s="263"/>
      <c r="O199" s="264"/>
      <c r="P199" s="264"/>
      <c r="Q199" s="264"/>
      <c r="R199" s="264"/>
      <c r="S199" s="264"/>
      <c r="T199" s="264"/>
      <c r="U199" s="264"/>
      <c r="V199" s="399"/>
      <c r="W199" s="283"/>
      <c r="X199" s="264"/>
      <c r="Y199" s="264"/>
      <c r="Z199" s="264"/>
      <c r="AA199" s="264"/>
      <c r="AB199" s="264"/>
      <c r="AC199" s="289"/>
      <c r="AD199" s="264"/>
      <c r="AE199" s="264"/>
      <c r="AF199" s="283"/>
      <c r="AG199" s="283"/>
      <c r="AH199" s="283"/>
      <c r="AI199" s="283"/>
      <c r="AJ199" s="283"/>
      <c r="AK199" s="283"/>
      <c r="AL199" s="283"/>
      <c r="AM199" s="283"/>
      <c r="AN199" s="283"/>
      <c r="AO199" s="283"/>
      <c r="AP199" s="283"/>
      <c r="AQ199" s="283"/>
      <c r="AR199" s="283"/>
      <c r="AS199" s="283"/>
      <c r="AT199" s="283"/>
      <c r="AU199" s="283"/>
      <c r="AV199" s="283"/>
      <c r="AW199" s="283"/>
      <c r="AX199" s="283"/>
      <c r="AY199" s="283"/>
      <c r="AZ199" s="283"/>
      <c r="BA199" s="283"/>
      <c r="BB199" s="283"/>
      <c r="BC199" s="283"/>
      <c r="BD199" s="283"/>
      <c r="BE199" s="283"/>
      <c r="BF199" s="283"/>
      <c r="BG199" s="283"/>
      <c r="BH199" s="283"/>
      <c r="BI199" s="283"/>
      <c r="BJ199" s="283"/>
      <c r="BK199" s="283"/>
      <c r="BL199" s="283"/>
      <c r="BM199" s="283"/>
      <c r="BN199" s="283"/>
    </row>
    <row r="200" spans="1:66" s="254" customFormat="1" x14ac:dyDescent="0.25">
      <c r="M200" s="262"/>
      <c r="N200" s="263"/>
      <c r="O200" s="264"/>
      <c r="P200" s="264"/>
      <c r="Q200" s="264"/>
      <c r="R200" s="264"/>
      <c r="S200" s="264"/>
      <c r="T200" s="264"/>
      <c r="U200" s="264"/>
      <c r="V200" s="399"/>
      <c r="W200" s="283"/>
      <c r="X200" s="264"/>
      <c r="Y200" s="264"/>
      <c r="Z200" s="264"/>
      <c r="AA200" s="264"/>
      <c r="AB200" s="264"/>
      <c r="AC200" s="289"/>
      <c r="AD200" s="264"/>
      <c r="AE200" s="264"/>
      <c r="AF200" s="283"/>
      <c r="AG200" s="283"/>
      <c r="AH200" s="283"/>
      <c r="AI200" s="283"/>
      <c r="AJ200" s="283"/>
      <c r="AK200" s="283"/>
      <c r="AL200" s="283"/>
      <c r="AM200" s="283"/>
      <c r="AN200" s="283"/>
      <c r="AO200" s="283"/>
      <c r="AP200" s="283"/>
      <c r="AQ200" s="283"/>
      <c r="AR200" s="283"/>
      <c r="AS200" s="283"/>
      <c r="AT200" s="283"/>
      <c r="AU200" s="283"/>
      <c r="AV200" s="283"/>
      <c r="AW200" s="283"/>
      <c r="AX200" s="283"/>
      <c r="AY200" s="283"/>
      <c r="AZ200" s="283"/>
      <c r="BA200" s="283"/>
      <c r="BB200" s="283"/>
      <c r="BC200" s="283"/>
      <c r="BD200" s="283"/>
      <c r="BE200" s="283"/>
      <c r="BF200" s="283"/>
      <c r="BG200" s="283"/>
      <c r="BH200" s="283"/>
      <c r="BI200" s="283"/>
      <c r="BJ200" s="283"/>
      <c r="BK200" s="283"/>
      <c r="BL200" s="283"/>
      <c r="BM200" s="283"/>
      <c r="BN200" s="283"/>
    </row>
    <row r="201" spans="1:66" s="254" customFormat="1" x14ac:dyDescent="0.25">
      <c r="M201" s="262"/>
      <c r="N201" s="263"/>
      <c r="O201" s="264"/>
      <c r="P201" s="264"/>
      <c r="Q201" s="264"/>
      <c r="R201" s="264"/>
      <c r="S201" s="264"/>
      <c r="T201" s="264"/>
      <c r="U201" s="264"/>
      <c r="V201" s="399"/>
      <c r="W201" s="283"/>
      <c r="X201" s="264"/>
      <c r="Y201" s="264"/>
      <c r="Z201" s="264"/>
      <c r="AA201" s="264"/>
      <c r="AB201" s="264"/>
      <c r="AC201" s="289"/>
      <c r="AD201" s="264"/>
      <c r="AE201" s="264"/>
      <c r="AF201" s="283"/>
      <c r="AG201" s="283"/>
      <c r="AH201" s="283"/>
      <c r="AI201" s="283"/>
      <c r="AJ201" s="283"/>
      <c r="AK201" s="283"/>
      <c r="AL201" s="283"/>
      <c r="AM201" s="283"/>
      <c r="AN201" s="283"/>
      <c r="AO201" s="283"/>
      <c r="AP201" s="283"/>
      <c r="AQ201" s="283"/>
      <c r="AR201" s="283"/>
      <c r="AS201" s="283"/>
      <c r="AT201" s="283"/>
      <c r="AU201" s="283"/>
      <c r="AV201" s="283"/>
      <c r="AW201" s="283"/>
      <c r="AX201" s="283"/>
      <c r="AY201" s="283"/>
      <c r="AZ201" s="283"/>
      <c r="BA201" s="283"/>
      <c r="BB201" s="283"/>
      <c r="BC201" s="283"/>
      <c r="BD201" s="283"/>
      <c r="BE201" s="283"/>
      <c r="BF201" s="283"/>
      <c r="BG201" s="283"/>
      <c r="BH201" s="283"/>
      <c r="BI201" s="283"/>
      <c r="BJ201" s="283"/>
      <c r="BK201" s="283"/>
      <c r="BL201" s="283"/>
      <c r="BM201" s="283"/>
      <c r="BN201" s="283"/>
    </row>
    <row r="202" spans="1:66" s="254" customFormat="1" x14ac:dyDescent="0.25">
      <c r="M202" s="262"/>
      <c r="N202" s="263"/>
      <c r="O202" s="264"/>
      <c r="P202" s="264"/>
      <c r="Q202" s="264"/>
      <c r="R202" s="264"/>
      <c r="S202" s="264"/>
      <c r="T202" s="264"/>
      <c r="U202" s="264"/>
      <c r="V202" s="399"/>
      <c r="W202" s="283"/>
      <c r="X202" s="264"/>
      <c r="Y202" s="264"/>
      <c r="Z202" s="264"/>
      <c r="AA202" s="264"/>
      <c r="AB202" s="264"/>
      <c r="AC202" s="289"/>
      <c r="AD202" s="264"/>
      <c r="AE202" s="264"/>
      <c r="AF202" s="283"/>
      <c r="AG202" s="283"/>
      <c r="AH202" s="283"/>
      <c r="AI202" s="283"/>
      <c r="AJ202" s="283"/>
      <c r="AK202" s="283"/>
      <c r="AL202" s="283"/>
      <c r="AM202" s="283"/>
      <c r="AN202" s="283"/>
      <c r="AO202" s="283"/>
      <c r="AP202" s="283"/>
      <c r="AQ202" s="283"/>
      <c r="AR202" s="283"/>
      <c r="AS202" s="283"/>
      <c r="AT202" s="283"/>
      <c r="AU202" s="283"/>
      <c r="AV202" s="283"/>
      <c r="AW202" s="283"/>
      <c r="AX202" s="283"/>
      <c r="AY202" s="283"/>
      <c r="AZ202" s="283"/>
      <c r="BA202" s="283"/>
      <c r="BB202" s="283"/>
      <c r="BC202" s="283"/>
      <c r="BD202" s="283"/>
      <c r="BE202" s="283"/>
      <c r="BF202" s="283"/>
      <c r="BG202" s="283"/>
      <c r="BH202" s="283"/>
      <c r="BI202" s="283"/>
      <c r="BJ202" s="283"/>
      <c r="BK202" s="283"/>
      <c r="BL202" s="283"/>
      <c r="BM202" s="283"/>
      <c r="BN202" s="283"/>
    </row>
    <row r="203" spans="1:66" s="254" customFormat="1" x14ac:dyDescent="0.25">
      <c r="M203" s="262"/>
      <c r="N203" s="263"/>
      <c r="O203" s="264"/>
      <c r="P203" s="264"/>
      <c r="Q203" s="264"/>
      <c r="R203" s="264"/>
      <c r="S203" s="264"/>
      <c r="T203" s="264"/>
      <c r="U203" s="264"/>
      <c r="V203" s="399"/>
      <c r="W203" s="283"/>
      <c r="X203" s="264"/>
      <c r="Y203" s="264"/>
      <c r="Z203" s="264"/>
      <c r="AA203" s="264"/>
      <c r="AB203" s="264"/>
      <c r="AC203" s="289"/>
      <c r="AD203" s="264"/>
      <c r="AE203" s="264"/>
      <c r="AF203" s="283"/>
      <c r="AG203" s="283"/>
      <c r="AH203" s="283"/>
      <c r="AI203" s="283"/>
      <c r="AJ203" s="283"/>
      <c r="AK203" s="283"/>
      <c r="AL203" s="283"/>
      <c r="AM203" s="283"/>
      <c r="AN203" s="283"/>
      <c r="AO203" s="283"/>
      <c r="AP203" s="283"/>
      <c r="AQ203" s="283"/>
      <c r="AR203" s="283"/>
      <c r="AS203" s="283"/>
      <c r="AT203" s="283"/>
      <c r="AU203" s="283"/>
      <c r="AV203" s="283"/>
      <c r="AW203" s="283"/>
      <c r="AX203" s="283"/>
      <c r="AY203" s="283"/>
      <c r="AZ203" s="283"/>
      <c r="BA203" s="283"/>
      <c r="BB203" s="283"/>
      <c r="BC203" s="283"/>
      <c r="BD203" s="283"/>
      <c r="BE203" s="283"/>
      <c r="BF203" s="283"/>
      <c r="BG203" s="283"/>
      <c r="BH203" s="283"/>
      <c r="BI203" s="283"/>
      <c r="BJ203" s="283"/>
      <c r="BK203" s="283"/>
      <c r="BL203" s="283"/>
      <c r="BM203" s="283"/>
      <c r="BN203" s="283"/>
    </row>
    <row r="204" spans="1:66" s="254" customFormat="1" x14ac:dyDescent="0.25">
      <c r="M204" s="262"/>
      <c r="N204" s="263"/>
      <c r="O204" s="264"/>
      <c r="P204" s="264"/>
      <c r="Q204" s="264"/>
      <c r="R204" s="264"/>
      <c r="S204" s="264"/>
      <c r="T204" s="264"/>
      <c r="U204" s="264"/>
      <c r="V204" s="399"/>
      <c r="W204" s="283"/>
      <c r="X204" s="264"/>
      <c r="Y204" s="264"/>
      <c r="Z204" s="264"/>
      <c r="AA204" s="264"/>
      <c r="AB204" s="264"/>
      <c r="AC204" s="289"/>
      <c r="AD204" s="264"/>
      <c r="AE204" s="264"/>
      <c r="AF204" s="283"/>
      <c r="AG204" s="283"/>
      <c r="AH204" s="283"/>
      <c r="AI204" s="283"/>
      <c r="AJ204" s="283"/>
      <c r="AK204" s="283"/>
      <c r="AL204" s="283"/>
      <c r="AM204" s="283"/>
      <c r="AN204" s="283"/>
      <c r="AO204" s="283"/>
      <c r="AP204" s="283"/>
      <c r="AQ204" s="283"/>
      <c r="AR204" s="283"/>
      <c r="AS204" s="283"/>
      <c r="AT204" s="283"/>
      <c r="AU204" s="283"/>
      <c r="AV204" s="283"/>
      <c r="AW204" s="283"/>
      <c r="AX204" s="283"/>
      <c r="AY204" s="283"/>
      <c r="AZ204" s="283"/>
      <c r="BA204" s="283"/>
      <c r="BB204" s="283"/>
      <c r="BC204" s="283"/>
      <c r="BD204" s="283"/>
      <c r="BE204" s="283"/>
      <c r="BF204" s="283"/>
      <c r="BG204" s="283"/>
      <c r="BH204" s="283"/>
      <c r="BI204" s="283"/>
      <c r="BJ204" s="283"/>
      <c r="BK204" s="283"/>
      <c r="BL204" s="283"/>
      <c r="BM204" s="283"/>
      <c r="BN204" s="283"/>
    </row>
    <row r="205" spans="1:66" s="252" customFormat="1" x14ac:dyDescent="0.25">
      <c r="K205" s="251"/>
      <c r="L205" s="247"/>
      <c r="M205" s="248"/>
      <c r="N205" s="248"/>
      <c r="O205" s="248"/>
      <c r="P205" s="248"/>
      <c r="Q205" s="248"/>
      <c r="R205" s="248"/>
      <c r="S205" s="248"/>
      <c r="T205" s="248"/>
      <c r="V205" s="397"/>
      <c r="W205" s="282"/>
      <c r="X205" s="248"/>
      <c r="Y205" s="248"/>
      <c r="Z205" s="248"/>
      <c r="AA205" s="248"/>
      <c r="AB205" s="248"/>
      <c r="AC205" s="248"/>
      <c r="AD205" s="248"/>
      <c r="AE205" s="248"/>
      <c r="AF205" s="282"/>
      <c r="AG205" s="282"/>
      <c r="AH205" s="282"/>
      <c r="AI205" s="282"/>
      <c r="AJ205" s="282"/>
      <c r="AK205" s="282"/>
      <c r="AL205" s="282"/>
      <c r="AM205" s="282"/>
      <c r="AN205" s="282"/>
      <c r="AO205" s="282"/>
      <c r="AP205" s="282"/>
      <c r="AQ205" s="282"/>
      <c r="AR205" s="282"/>
      <c r="AS205" s="282"/>
      <c r="AT205" s="282"/>
      <c r="AU205" s="282"/>
      <c r="AV205" s="282"/>
      <c r="AW205" s="282"/>
      <c r="AX205" s="282"/>
      <c r="AY205" s="282"/>
      <c r="AZ205" s="282"/>
      <c r="BA205" s="282"/>
      <c r="BB205" s="282"/>
      <c r="BC205" s="282"/>
      <c r="BD205" s="282"/>
      <c r="BE205" s="282"/>
      <c r="BF205" s="282"/>
      <c r="BG205" s="282"/>
      <c r="BH205" s="282"/>
      <c r="BI205" s="282"/>
      <c r="BJ205" s="282"/>
      <c r="BK205" s="282"/>
      <c r="BL205" s="282"/>
      <c r="BM205" s="282"/>
      <c r="BN205" s="282"/>
    </row>
    <row r="206" spans="1:66" s="252" customFormat="1" x14ac:dyDescent="0.25">
      <c r="K206" s="251"/>
      <c r="L206" s="247"/>
      <c r="M206" s="248"/>
      <c r="N206" s="248"/>
      <c r="O206" s="248"/>
      <c r="P206" s="248"/>
      <c r="Q206" s="248"/>
      <c r="R206" s="248"/>
      <c r="S206" s="248"/>
      <c r="T206" s="248"/>
      <c r="V206" s="397"/>
      <c r="W206" s="282"/>
      <c r="X206" s="248"/>
      <c r="Y206" s="248"/>
      <c r="Z206" s="248"/>
      <c r="AA206" s="248"/>
      <c r="AB206" s="248"/>
      <c r="AC206" s="248"/>
      <c r="AD206" s="248"/>
      <c r="AE206" s="248"/>
      <c r="AF206" s="282"/>
      <c r="AG206" s="282"/>
      <c r="AH206" s="282"/>
      <c r="AI206" s="282"/>
      <c r="AJ206" s="282"/>
      <c r="AK206" s="282"/>
      <c r="AL206" s="282"/>
      <c r="AM206" s="282"/>
      <c r="AN206" s="282"/>
      <c r="AO206" s="282"/>
      <c r="AP206" s="282"/>
      <c r="AQ206" s="282"/>
      <c r="AR206" s="282"/>
      <c r="AS206" s="282"/>
      <c r="AT206" s="282"/>
      <c r="AU206" s="282"/>
      <c r="AV206" s="282"/>
      <c r="AW206" s="282"/>
      <c r="AX206" s="282"/>
      <c r="AY206" s="282"/>
      <c r="AZ206" s="282"/>
      <c r="BA206" s="282"/>
      <c r="BB206" s="282"/>
      <c r="BC206" s="282"/>
      <c r="BD206" s="282"/>
      <c r="BE206" s="282"/>
      <c r="BF206" s="282"/>
      <c r="BG206" s="282"/>
      <c r="BH206" s="282"/>
      <c r="BI206" s="282"/>
      <c r="BJ206" s="282"/>
      <c r="BK206" s="282"/>
      <c r="BL206" s="282"/>
      <c r="BM206" s="282"/>
      <c r="BN206" s="282"/>
    </row>
    <row r="207" spans="1:66" s="252" customFormat="1" x14ac:dyDescent="0.25">
      <c r="K207" s="251"/>
      <c r="L207" s="247"/>
      <c r="M207" s="248"/>
      <c r="N207" s="248"/>
      <c r="O207" s="248"/>
      <c r="P207" s="248"/>
      <c r="Q207" s="248"/>
      <c r="R207" s="248"/>
      <c r="S207" s="248"/>
      <c r="T207" s="248"/>
      <c r="V207" s="397"/>
      <c r="W207" s="282"/>
      <c r="X207" s="248"/>
      <c r="Y207" s="248"/>
      <c r="Z207" s="248"/>
      <c r="AA207" s="248"/>
      <c r="AB207" s="248"/>
      <c r="AC207" s="248"/>
      <c r="AD207" s="248"/>
      <c r="AE207" s="248"/>
      <c r="AF207" s="282"/>
      <c r="AG207" s="282"/>
      <c r="AH207" s="282"/>
      <c r="AI207" s="282"/>
      <c r="AJ207" s="282"/>
      <c r="AK207" s="282"/>
      <c r="AL207" s="282"/>
      <c r="AM207" s="282"/>
      <c r="AN207" s="282"/>
      <c r="AO207" s="282"/>
      <c r="AP207" s="282"/>
      <c r="AQ207" s="282"/>
      <c r="AR207" s="282"/>
      <c r="AS207" s="282"/>
      <c r="AT207" s="282"/>
      <c r="AU207" s="282"/>
      <c r="AV207" s="282"/>
      <c r="AW207" s="282"/>
      <c r="AX207" s="282"/>
      <c r="AY207" s="282"/>
      <c r="AZ207" s="282"/>
      <c r="BA207" s="282"/>
      <c r="BB207" s="282"/>
      <c r="BC207" s="282"/>
      <c r="BD207" s="282"/>
      <c r="BE207" s="282"/>
      <c r="BF207" s="282"/>
      <c r="BG207" s="282"/>
      <c r="BH207" s="282"/>
      <c r="BI207" s="282"/>
      <c r="BJ207" s="282"/>
      <c r="BK207" s="282"/>
      <c r="BL207" s="282"/>
      <c r="BM207" s="282"/>
      <c r="BN207" s="282"/>
    </row>
    <row r="208" spans="1:66" s="252" customFormat="1" x14ac:dyDescent="0.25">
      <c r="K208" s="251"/>
      <c r="L208" s="247"/>
      <c r="M208" s="248"/>
      <c r="N208" s="248"/>
      <c r="O208" s="248"/>
      <c r="P208" s="248"/>
      <c r="Q208" s="248"/>
      <c r="R208" s="248"/>
      <c r="S208" s="248"/>
      <c r="T208" s="248"/>
      <c r="V208" s="397"/>
      <c r="W208" s="282"/>
      <c r="X208" s="248"/>
      <c r="Y208" s="248"/>
      <c r="Z208" s="248"/>
      <c r="AA208" s="248"/>
      <c r="AB208" s="248"/>
      <c r="AC208" s="248"/>
      <c r="AD208" s="248"/>
      <c r="AE208" s="248"/>
      <c r="AF208" s="282"/>
      <c r="AG208" s="282"/>
      <c r="AH208" s="282"/>
      <c r="AI208" s="282"/>
      <c r="AJ208" s="282"/>
      <c r="AK208" s="282"/>
      <c r="AL208" s="282"/>
      <c r="AM208" s="282"/>
      <c r="AN208" s="282"/>
      <c r="AO208" s="282"/>
      <c r="AP208" s="282"/>
      <c r="AQ208" s="282"/>
      <c r="AR208" s="282"/>
      <c r="AS208" s="282"/>
      <c r="AT208" s="282"/>
      <c r="AU208" s="282"/>
      <c r="AV208" s="282"/>
      <c r="AW208" s="282"/>
      <c r="AX208" s="282"/>
      <c r="AY208" s="282"/>
      <c r="AZ208" s="282"/>
      <c r="BA208" s="282"/>
      <c r="BB208" s="282"/>
      <c r="BC208" s="282"/>
      <c r="BD208" s="282"/>
      <c r="BE208" s="282"/>
      <c r="BF208" s="282"/>
      <c r="BG208" s="282"/>
      <c r="BH208" s="282"/>
      <c r="BI208" s="282"/>
      <c r="BJ208" s="282"/>
      <c r="BK208" s="282"/>
      <c r="BL208" s="282"/>
      <c r="BM208" s="282"/>
      <c r="BN208" s="282"/>
    </row>
    <row r="209" spans="11:66" s="252" customFormat="1" x14ac:dyDescent="0.25">
      <c r="K209" s="251"/>
      <c r="L209" s="247"/>
      <c r="M209" s="248"/>
      <c r="N209" s="248"/>
      <c r="O209" s="248"/>
      <c r="P209" s="248"/>
      <c r="Q209" s="248"/>
      <c r="R209" s="248"/>
      <c r="S209" s="248"/>
      <c r="T209" s="248"/>
      <c r="V209" s="397"/>
      <c r="W209" s="282"/>
      <c r="X209" s="248"/>
      <c r="Y209" s="248"/>
      <c r="Z209" s="248"/>
      <c r="AA209" s="248"/>
      <c r="AB209" s="248"/>
      <c r="AC209" s="248"/>
      <c r="AD209" s="248"/>
      <c r="AE209" s="248"/>
      <c r="AF209" s="282"/>
      <c r="AG209" s="282"/>
      <c r="AH209" s="282"/>
      <c r="AI209" s="282"/>
      <c r="AJ209" s="282"/>
      <c r="AK209" s="282"/>
      <c r="AL209" s="282"/>
      <c r="AM209" s="282"/>
      <c r="AN209" s="282"/>
      <c r="AO209" s="282"/>
      <c r="AP209" s="282"/>
      <c r="AQ209" s="282"/>
      <c r="AR209" s="282"/>
      <c r="AS209" s="282"/>
      <c r="AT209" s="282"/>
      <c r="AU209" s="282"/>
      <c r="AV209" s="282"/>
      <c r="AW209" s="282"/>
      <c r="AX209" s="282"/>
      <c r="AY209" s="282"/>
      <c r="AZ209" s="282"/>
      <c r="BA209" s="282"/>
      <c r="BB209" s="282"/>
      <c r="BC209" s="282"/>
      <c r="BD209" s="282"/>
      <c r="BE209" s="282"/>
      <c r="BF209" s="282"/>
      <c r="BG209" s="282"/>
      <c r="BH209" s="282"/>
      <c r="BI209" s="282"/>
      <c r="BJ209" s="282"/>
      <c r="BK209" s="282"/>
      <c r="BL209" s="282"/>
      <c r="BM209" s="282"/>
      <c r="BN209" s="282"/>
    </row>
    <row r="210" spans="11:66" s="252" customFormat="1" x14ac:dyDescent="0.25">
      <c r="K210" s="251"/>
      <c r="L210" s="247"/>
      <c r="M210" s="248"/>
      <c r="N210" s="248"/>
      <c r="O210" s="248"/>
      <c r="P210" s="248"/>
      <c r="Q210" s="248"/>
      <c r="R210" s="248"/>
      <c r="S210" s="248"/>
      <c r="T210" s="248"/>
      <c r="V210" s="397"/>
      <c r="W210" s="282"/>
      <c r="X210" s="248"/>
      <c r="Y210" s="248"/>
      <c r="Z210" s="248"/>
      <c r="AA210" s="248"/>
      <c r="AB210" s="248"/>
      <c r="AC210" s="248"/>
      <c r="AD210" s="248"/>
      <c r="AE210" s="248"/>
      <c r="AF210" s="282"/>
      <c r="AG210" s="282"/>
      <c r="AH210" s="282"/>
      <c r="AI210" s="282"/>
      <c r="AJ210" s="282"/>
      <c r="AK210" s="282"/>
      <c r="AL210" s="282"/>
      <c r="AM210" s="282"/>
      <c r="AN210" s="282"/>
      <c r="AO210" s="282"/>
      <c r="AP210" s="282"/>
      <c r="AQ210" s="282"/>
      <c r="AR210" s="282"/>
      <c r="AS210" s="282"/>
      <c r="AT210" s="282"/>
      <c r="AU210" s="282"/>
      <c r="AV210" s="282"/>
      <c r="AW210" s="282"/>
      <c r="AX210" s="282"/>
      <c r="AY210" s="282"/>
      <c r="AZ210" s="282"/>
      <c r="BA210" s="282"/>
      <c r="BB210" s="282"/>
      <c r="BC210" s="282"/>
      <c r="BD210" s="282"/>
      <c r="BE210" s="282"/>
      <c r="BF210" s="282"/>
      <c r="BG210" s="282"/>
      <c r="BH210" s="282"/>
      <c r="BI210" s="282"/>
      <c r="BJ210" s="282"/>
      <c r="BK210" s="282"/>
      <c r="BL210" s="282"/>
      <c r="BM210" s="282"/>
      <c r="BN210" s="282"/>
    </row>
    <row r="211" spans="11:66" s="252" customFormat="1" x14ac:dyDescent="0.25">
      <c r="K211" s="251"/>
      <c r="L211" s="247"/>
      <c r="M211" s="248"/>
      <c r="N211" s="248"/>
      <c r="O211" s="248"/>
      <c r="P211" s="248"/>
      <c r="Q211" s="248"/>
      <c r="R211" s="248"/>
      <c r="S211" s="248"/>
      <c r="T211" s="248"/>
      <c r="V211" s="397"/>
      <c r="W211" s="282"/>
      <c r="X211" s="248"/>
      <c r="Y211" s="248"/>
      <c r="Z211" s="248"/>
      <c r="AA211" s="248"/>
      <c r="AB211" s="248"/>
      <c r="AC211" s="248"/>
      <c r="AD211" s="248"/>
      <c r="AE211" s="248"/>
      <c r="AF211" s="282"/>
      <c r="AG211" s="282"/>
      <c r="AH211" s="282"/>
      <c r="AI211" s="282"/>
      <c r="AJ211" s="282"/>
      <c r="AK211" s="282"/>
      <c r="AL211" s="282"/>
      <c r="AM211" s="282"/>
      <c r="AN211" s="282"/>
      <c r="AO211" s="282"/>
      <c r="AP211" s="282"/>
      <c r="AQ211" s="282"/>
      <c r="AR211" s="282"/>
      <c r="AS211" s="282"/>
      <c r="AT211" s="282"/>
      <c r="AU211" s="282"/>
      <c r="AV211" s="282"/>
      <c r="AW211" s="282"/>
      <c r="AX211" s="282"/>
      <c r="AY211" s="282"/>
      <c r="AZ211" s="282"/>
      <c r="BA211" s="282"/>
      <c r="BB211" s="282"/>
      <c r="BC211" s="282"/>
      <c r="BD211" s="282"/>
      <c r="BE211" s="282"/>
      <c r="BF211" s="282"/>
      <c r="BG211" s="282"/>
      <c r="BH211" s="282"/>
      <c r="BI211" s="282"/>
      <c r="BJ211" s="282"/>
      <c r="BK211" s="282"/>
      <c r="BL211" s="282"/>
      <c r="BM211" s="282"/>
      <c r="BN211" s="282"/>
    </row>
    <row r="212" spans="11:66" s="252" customFormat="1" x14ac:dyDescent="0.25">
      <c r="K212" s="251"/>
      <c r="L212" s="247"/>
      <c r="M212" s="248"/>
      <c r="N212" s="248"/>
      <c r="O212" s="248"/>
      <c r="P212" s="248"/>
      <c r="Q212" s="248"/>
      <c r="R212" s="248"/>
      <c r="S212" s="248"/>
      <c r="T212" s="248"/>
      <c r="V212" s="397"/>
      <c r="W212" s="282"/>
      <c r="X212" s="248"/>
      <c r="Y212" s="248"/>
      <c r="Z212" s="248"/>
      <c r="AA212" s="248"/>
      <c r="AB212" s="248"/>
      <c r="AC212" s="248"/>
      <c r="AD212" s="248"/>
      <c r="AE212" s="248"/>
      <c r="AF212" s="282"/>
      <c r="AG212" s="282"/>
      <c r="AH212" s="282"/>
      <c r="AI212" s="282"/>
      <c r="AJ212" s="282"/>
      <c r="AK212" s="282"/>
      <c r="AL212" s="282"/>
      <c r="AM212" s="282"/>
      <c r="AN212" s="282"/>
      <c r="AO212" s="282"/>
      <c r="AP212" s="282"/>
      <c r="AQ212" s="282"/>
      <c r="AR212" s="282"/>
      <c r="AS212" s="282"/>
      <c r="AT212" s="282"/>
      <c r="AU212" s="282"/>
      <c r="AV212" s="282"/>
      <c r="AW212" s="282"/>
      <c r="AX212" s="282"/>
      <c r="AY212" s="282"/>
      <c r="AZ212" s="282"/>
      <c r="BA212" s="282"/>
      <c r="BB212" s="282"/>
      <c r="BC212" s="282"/>
      <c r="BD212" s="282"/>
      <c r="BE212" s="282"/>
      <c r="BF212" s="282"/>
      <c r="BG212" s="282"/>
      <c r="BH212" s="282"/>
      <c r="BI212" s="282"/>
      <c r="BJ212" s="282"/>
      <c r="BK212" s="282"/>
      <c r="BL212" s="282"/>
      <c r="BM212" s="282"/>
      <c r="BN212" s="282"/>
    </row>
    <row r="213" spans="11:66" s="252" customFormat="1" x14ac:dyDescent="0.25">
      <c r="K213" s="251"/>
      <c r="L213" s="247"/>
      <c r="M213" s="248"/>
      <c r="N213" s="248"/>
      <c r="O213" s="248"/>
      <c r="P213" s="248"/>
      <c r="Q213" s="248"/>
      <c r="R213" s="248"/>
      <c r="S213" s="248"/>
      <c r="T213" s="248"/>
      <c r="V213" s="397"/>
      <c r="W213" s="282"/>
      <c r="X213" s="248"/>
      <c r="Y213" s="248"/>
      <c r="Z213" s="248"/>
      <c r="AA213" s="248"/>
      <c r="AB213" s="248"/>
      <c r="AC213" s="248"/>
      <c r="AD213" s="248"/>
      <c r="AE213" s="248"/>
      <c r="AF213" s="282"/>
      <c r="AG213" s="282"/>
      <c r="AH213" s="282"/>
      <c r="AI213" s="282"/>
      <c r="AJ213" s="282"/>
      <c r="AK213" s="282"/>
      <c r="AL213" s="282"/>
      <c r="AM213" s="282"/>
      <c r="AN213" s="282"/>
      <c r="AO213" s="282"/>
      <c r="AP213" s="282"/>
      <c r="AQ213" s="282"/>
      <c r="AR213" s="282"/>
      <c r="AS213" s="282"/>
      <c r="AT213" s="282"/>
      <c r="AU213" s="282"/>
      <c r="AV213" s="282"/>
      <c r="AW213" s="282"/>
      <c r="AX213" s="282"/>
      <c r="AY213" s="282"/>
      <c r="AZ213" s="282"/>
      <c r="BA213" s="282"/>
      <c r="BB213" s="282"/>
      <c r="BC213" s="282"/>
      <c r="BD213" s="282"/>
      <c r="BE213" s="282"/>
      <c r="BF213" s="282"/>
      <c r="BG213" s="282"/>
      <c r="BH213" s="282"/>
      <c r="BI213" s="282"/>
      <c r="BJ213" s="282"/>
      <c r="BK213" s="282"/>
      <c r="BL213" s="282"/>
      <c r="BM213" s="282"/>
      <c r="BN213" s="282"/>
    </row>
    <row r="214" spans="11:66" s="252" customFormat="1" x14ac:dyDescent="0.25">
      <c r="K214" s="251"/>
      <c r="L214" s="247"/>
      <c r="M214" s="248"/>
      <c r="N214" s="248"/>
      <c r="O214" s="248"/>
      <c r="P214" s="248"/>
      <c r="Q214" s="248"/>
      <c r="R214" s="248"/>
      <c r="S214" s="248"/>
      <c r="T214" s="248"/>
      <c r="V214" s="397"/>
      <c r="W214" s="282"/>
      <c r="X214" s="248"/>
      <c r="Y214" s="248"/>
      <c r="Z214" s="248"/>
      <c r="AA214" s="248"/>
      <c r="AB214" s="248"/>
      <c r="AC214" s="248"/>
      <c r="AD214" s="248"/>
      <c r="AE214" s="248"/>
      <c r="AF214" s="282"/>
      <c r="AG214" s="282"/>
      <c r="AH214" s="282"/>
      <c r="AI214" s="282"/>
      <c r="AJ214" s="282"/>
      <c r="AK214" s="282"/>
      <c r="AL214" s="282"/>
      <c r="AM214" s="282"/>
      <c r="AN214" s="282"/>
      <c r="AO214" s="282"/>
      <c r="AP214" s="282"/>
      <c r="AQ214" s="282"/>
      <c r="AR214" s="282"/>
      <c r="AS214" s="282"/>
      <c r="AT214" s="282"/>
      <c r="AU214" s="282"/>
      <c r="AV214" s="282"/>
      <c r="AW214" s="282"/>
      <c r="AX214" s="282"/>
      <c r="AY214" s="282"/>
      <c r="AZ214" s="282"/>
      <c r="BA214" s="282"/>
      <c r="BB214" s="282"/>
      <c r="BC214" s="282"/>
      <c r="BD214" s="282"/>
      <c r="BE214" s="282"/>
      <c r="BF214" s="282"/>
      <c r="BG214" s="282"/>
      <c r="BH214" s="282"/>
      <c r="BI214" s="282"/>
      <c r="BJ214" s="282"/>
      <c r="BK214" s="282"/>
      <c r="BL214" s="282"/>
      <c r="BM214" s="282"/>
      <c r="BN214" s="282"/>
    </row>
    <row r="215" spans="11:66" s="252" customFormat="1" x14ac:dyDescent="0.25">
      <c r="K215" s="251"/>
      <c r="L215" s="247"/>
      <c r="M215" s="248"/>
      <c r="N215" s="248"/>
      <c r="O215" s="248"/>
      <c r="P215" s="248"/>
      <c r="Q215" s="248"/>
      <c r="R215" s="248"/>
      <c r="S215" s="248"/>
      <c r="T215" s="248"/>
      <c r="V215" s="397"/>
      <c r="W215" s="282"/>
      <c r="X215" s="248"/>
      <c r="Y215" s="248"/>
      <c r="Z215" s="248"/>
      <c r="AA215" s="248"/>
      <c r="AB215" s="248"/>
      <c r="AC215" s="248"/>
      <c r="AD215" s="248"/>
      <c r="AE215" s="248"/>
      <c r="AF215" s="282"/>
      <c r="AG215" s="282"/>
      <c r="AH215" s="282"/>
      <c r="AI215" s="282"/>
      <c r="AJ215" s="282"/>
      <c r="AK215" s="282"/>
      <c r="AL215" s="282"/>
      <c r="AM215" s="282"/>
      <c r="AN215" s="282"/>
      <c r="AO215" s="282"/>
      <c r="AP215" s="282"/>
      <c r="AQ215" s="282"/>
      <c r="AR215" s="282"/>
      <c r="AS215" s="282"/>
      <c r="AT215" s="282"/>
      <c r="AU215" s="282"/>
      <c r="AV215" s="282"/>
      <c r="AW215" s="282"/>
      <c r="AX215" s="282"/>
      <c r="AY215" s="282"/>
      <c r="AZ215" s="282"/>
      <c r="BA215" s="282"/>
      <c r="BB215" s="282"/>
      <c r="BC215" s="282"/>
      <c r="BD215" s="282"/>
      <c r="BE215" s="282"/>
      <c r="BF215" s="282"/>
      <c r="BG215" s="282"/>
      <c r="BH215" s="282"/>
      <c r="BI215" s="282"/>
      <c r="BJ215" s="282"/>
      <c r="BK215" s="282"/>
      <c r="BL215" s="282"/>
      <c r="BM215" s="282"/>
      <c r="BN215" s="282"/>
    </row>
    <row r="216" spans="11:66" s="252" customFormat="1" x14ac:dyDescent="0.25">
      <c r="K216" s="251"/>
      <c r="L216" s="247"/>
      <c r="M216" s="248"/>
      <c r="N216" s="248"/>
      <c r="O216" s="248"/>
      <c r="P216" s="248"/>
      <c r="Q216" s="248"/>
      <c r="R216" s="248"/>
      <c r="S216" s="248"/>
      <c r="T216" s="248"/>
      <c r="V216" s="397"/>
      <c r="W216" s="282"/>
      <c r="X216" s="248"/>
      <c r="Y216" s="248"/>
      <c r="Z216" s="248"/>
      <c r="AA216" s="248"/>
      <c r="AB216" s="248"/>
      <c r="AC216" s="248"/>
      <c r="AD216" s="248"/>
      <c r="AE216" s="248"/>
      <c r="AF216" s="282"/>
      <c r="AG216" s="282"/>
      <c r="AH216" s="282"/>
      <c r="AI216" s="282"/>
      <c r="AJ216" s="282"/>
      <c r="AK216" s="282"/>
      <c r="AL216" s="282"/>
      <c r="AM216" s="282"/>
      <c r="AN216" s="282"/>
      <c r="AO216" s="282"/>
      <c r="AP216" s="282"/>
      <c r="AQ216" s="282"/>
      <c r="AR216" s="282"/>
      <c r="AS216" s="282"/>
      <c r="AT216" s="282"/>
      <c r="AU216" s="282"/>
      <c r="AV216" s="282"/>
      <c r="AW216" s="282"/>
      <c r="AX216" s="282"/>
      <c r="AY216" s="282"/>
      <c r="AZ216" s="282"/>
      <c r="BA216" s="282"/>
      <c r="BB216" s="282"/>
      <c r="BC216" s="282"/>
      <c r="BD216" s="282"/>
      <c r="BE216" s="282"/>
      <c r="BF216" s="282"/>
      <c r="BG216" s="282"/>
      <c r="BH216" s="282"/>
      <c r="BI216" s="282"/>
      <c r="BJ216" s="282"/>
      <c r="BK216" s="282"/>
      <c r="BL216" s="282"/>
      <c r="BM216" s="282"/>
      <c r="BN216" s="282"/>
    </row>
    <row r="217" spans="11:66" s="252" customFormat="1" x14ac:dyDescent="0.25">
      <c r="K217" s="251"/>
      <c r="L217" s="247"/>
      <c r="M217" s="248"/>
      <c r="N217" s="248"/>
      <c r="O217" s="248"/>
      <c r="P217" s="248"/>
      <c r="Q217" s="248"/>
      <c r="R217" s="248"/>
      <c r="S217" s="248"/>
      <c r="T217" s="248"/>
      <c r="V217" s="397"/>
      <c r="W217" s="282"/>
      <c r="X217" s="248"/>
      <c r="Y217" s="248"/>
      <c r="Z217" s="248"/>
      <c r="AA217" s="248"/>
      <c r="AB217" s="248"/>
      <c r="AC217" s="248"/>
      <c r="AD217" s="248"/>
      <c r="AE217" s="248"/>
      <c r="AF217" s="282"/>
      <c r="AG217" s="282"/>
      <c r="AH217" s="282"/>
      <c r="AI217" s="282"/>
      <c r="AJ217" s="282"/>
      <c r="AK217" s="282"/>
      <c r="AL217" s="282"/>
      <c r="AM217" s="282"/>
      <c r="AN217" s="282"/>
      <c r="AO217" s="282"/>
      <c r="AP217" s="282"/>
      <c r="AQ217" s="282"/>
      <c r="AR217" s="282"/>
      <c r="AS217" s="282"/>
      <c r="AT217" s="282"/>
      <c r="AU217" s="282"/>
      <c r="AV217" s="282"/>
      <c r="AW217" s="282"/>
      <c r="AX217" s="282"/>
      <c r="AY217" s="282"/>
      <c r="AZ217" s="282"/>
      <c r="BA217" s="282"/>
      <c r="BB217" s="282"/>
      <c r="BC217" s="282"/>
      <c r="BD217" s="282"/>
      <c r="BE217" s="282"/>
      <c r="BF217" s="282"/>
      <c r="BG217" s="282"/>
      <c r="BH217" s="282"/>
      <c r="BI217" s="282"/>
      <c r="BJ217" s="282"/>
      <c r="BK217" s="282"/>
      <c r="BL217" s="282"/>
      <c r="BM217" s="282"/>
      <c r="BN217" s="282"/>
    </row>
    <row r="218" spans="11:66" s="252" customFormat="1" x14ac:dyDescent="0.25">
      <c r="K218" s="251"/>
      <c r="L218" s="247"/>
      <c r="M218" s="248"/>
      <c r="N218" s="248"/>
      <c r="O218" s="248"/>
      <c r="P218" s="248"/>
      <c r="Q218" s="248"/>
      <c r="R218" s="248"/>
      <c r="S218" s="248"/>
      <c r="T218" s="248"/>
      <c r="V218" s="397"/>
      <c r="W218" s="282"/>
      <c r="X218" s="248"/>
      <c r="Y218" s="248"/>
      <c r="Z218" s="248"/>
      <c r="AA218" s="248"/>
      <c r="AB218" s="248"/>
      <c r="AC218" s="248"/>
      <c r="AD218" s="248"/>
      <c r="AE218" s="248"/>
      <c r="AF218" s="282"/>
      <c r="AG218" s="282"/>
      <c r="AH218" s="282"/>
      <c r="AI218" s="282"/>
      <c r="AJ218" s="282"/>
      <c r="AK218" s="282"/>
      <c r="AL218" s="282"/>
      <c r="AM218" s="282"/>
      <c r="AN218" s="282"/>
      <c r="AO218" s="282"/>
      <c r="AP218" s="282"/>
      <c r="AQ218" s="282"/>
      <c r="AR218" s="282"/>
      <c r="AS218" s="282"/>
      <c r="AT218" s="282"/>
      <c r="AU218" s="282"/>
      <c r="AV218" s="282"/>
      <c r="AW218" s="282"/>
      <c r="AX218" s="282"/>
      <c r="AY218" s="282"/>
      <c r="AZ218" s="282"/>
      <c r="BA218" s="282"/>
      <c r="BB218" s="282"/>
      <c r="BC218" s="282"/>
      <c r="BD218" s="282"/>
      <c r="BE218" s="282"/>
      <c r="BF218" s="282"/>
      <c r="BG218" s="282"/>
      <c r="BH218" s="282"/>
      <c r="BI218" s="282"/>
      <c r="BJ218" s="282"/>
      <c r="BK218" s="282"/>
      <c r="BL218" s="282"/>
      <c r="BM218" s="282"/>
      <c r="BN218" s="282"/>
    </row>
    <row r="219" spans="11:66" s="252" customFormat="1" x14ac:dyDescent="0.25">
      <c r="K219" s="251"/>
      <c r="L219" s="247"/>
      <c r="M219" s="248"/>
      <c r="N219" s="248"/>
      <c r="O219" s="248"/>
      <c r="P219" s="248"/>
      <c r="Q219" s="248"/>
      <c r="R219" s="248"/>
      <c r="S219" s="248"/>
      <c r="T219" s="248"/>
      <c r="V219" s="397"/>
      <c r="W219" s="282"/>
      <c r="X219" s="248"/>
      <c r="Y219" s="248"/>
      <c r="Z219" s="248"/>
      <c r="AA219" s="248"/>
      <c r="AB219" s="248"/>
      <c r="AC219" s="248"/>
      <c r="AD219" s="248"/>
      <c r="AE219" s="248"/>
      <c r="AF219" s="282"/>
      <c r="AG219" s="282"/>
      <c r="AH219" s="282"/>
      <c r="AI219" s="282"/>
      <c r="AJ219" s="282"/>
      <c r="AK219" s="282"/>
      <c r="AL219" s="282"/>
      <c r="AM219" s="282"/>
      <c r="AN219" s="282"/>
      <c r="AO219" s="282"/>
      <c r="AP219" s="282"/>
      <c r="AQ219" s="282"/>
      <c r="AR219" s="282"/>
      <c r="AS219" s="282"/>
      <c r="AT219" s="282"/>
      <c r="AU219" s="282"/>
      <c r="AV219" s="282"/>
      <c r="AW219" s="282"/>
      <c r="AX219" s="282"/>
      <c r="AY219" s="282"/>
      <c r="AZ219" s="282"/>
      <c r="BA219" s="282"/>
      <c r="BB219" s="282"/>
      <c r="BC219" s="282"/>
      <c r="BD219" s="282"/>
      <c r="BE219" s="282"/>
      <c r="BF219" s="282"/>
      <c r="BG219" s="282"/>
      <c r="BH219" s="282"/>
      <c r="BI219" s="282"/>
      <c r="BJ219" s="282"/>
      <c r="BK219" s="282"/>
      <c r="BL219" s="282"/>
      <c r="BM219" s="282"/>
      <c r="BN219" s="282"/>
    </row>
    <row r="220" spans="11:66" s="252" customFormat="1" x14ac:dyDescent="0.25">
      <c r="K220" s="251"/>
      <c r="L220" s="247"/>
      <c r="M220" s="248"/>
      <c r="N220" s="248"/>
      <c r="O220" s="248"/>
      <c r="P220" s="248"/>
      <c r="Q220" s="248"/>
      <c r="R220" s="248"/>
      <c r="S220" s="248"/>
      <c r="T220" s="248"/>
      <c r="V220" s="397"/>
      <c r="W220" s="282"/>
      <c r="X220" s="248"/>
      <c r="Y220" s="248"/>
      <c r="Z220" s="248"/>
      <c r="AA220" s="248"/>
      <c r="AB220" s="248"/>
      <c r="AC220" s="248"/>
      <c r="AD220" s="248"/>
      <c r="AE220" s="248"/>
      <c r="AF220" s="282"/>
      <c r="AG220" s="282"/>
      <c r="AH220" s="282"/>
      <c r="AI220" s="282"/>
      <c r="AJ220" s="282"/>
      <c r="AK220" s="282"/>
      <c r="AL220" s="282"/>
      <c r="AM220" s="282"/>
      <c r="AN220" s="282"/>
      <c r="AO220" s="282"/>
      <c r="AP220" s="282"/>
      <c r="AQ220" s="282"/>
      <c r="AR220" s="282"/>
      <c r="AS220" s="282"/>
      <c r="AT220" s="282"/>
      <c r="AU220" s="282"/>
      <c r="AV220" s="282"/>
      <c r="AW220" s="282"/>
      <c r="AX220" s="282"/>
      <c r="AY220" s="282"/>
      <c r="AZ220" s="282"/>
      <c r="BA220" s="282"/>
      <c r="BB220" s="282"/>
      <c r="BC220" s="282"/>
      <c r="BD220" s="282"/>
      <c r="BE220" s="282"/>
      <c r="BF220" s="282"/>
      <c r="BG220" s="282"/>
      <c r="BH220" s="282"/>
      <c r="BI220" s="282"/>
      <c r="BJ220" s="282"/>
      <c r="BK220" s="282"/>
      <c r="BL220" s="282"/>
      <c r="BM220" s="282"/>
      <c r="BN220" s="282"/>
    </row>
    <row r="221" spans="11:66" s="252" customFormat="1" x14ac:dyDescent="0.25">
      <c r="K221" s="251"/>
      <c r="L221" s="247"/>
      <c r="M221" s="248"/>
      <c r="N221" s="248"/>
      <c r="O221" s="248"/>
      <c r="P221" s="248"/>
      <c r="Q221" s="248"/>
      <c r="R221" s="248"/>
      <c r="S221" s="248"/>
      <c r="T221" s="248"/>
      <c r="V221" s="397"/>
      <c r="W221" s="282"/>
      <c r="X221" s="248"/>
      <c r="Y221" s="248"/>
      <c r="Z221" s="248"/>
      <c r="AA221" s="248"/>
      <c r="AB221" s="248"/>
      <c r="AC221" s="248"/>
      <c r="AD221" s="248"/>
      <c r="AE221" s="248"/>
      <c r="AF221" s="282"/>
      <c r="AG221" s="282"/>
      <c r="AH221" s="282"/>
      <c r="AI221" s="282"/>
      <c r="AJ221" s="282"/>
      <c r="AK221" s="282"/>
      <c r="AL221" s="282"/>
      <c r="AM221" s="282"/>
      <c r="AN221" s="282"/>
      <c r="AO221" s="282"/>
      <c r="AP221" s="282"/>
      <c r="AQ221" s="282"/>
      <c r="AR221" s="282"/>
      <c r="AS221" s="282"/>
      <c r="AT221" s="282"/>
      <c r="AU221" s="282"/>
      <c r="AV221" s="282"/>
      <c r="AW221" s="282"/>
      <c r="AX221" s="282"/>
      <c r="AY221" s="282"/>
      <c r="AZ221" s="282"/>
      <c r="BA221" s="282"/>
      <c r="BB221" s="282"/>
      <c r="BC221" s="282"/>
      <c r="BD221" s="282"/>
      <c r="BE221" s="282"/>
      <c r="BF221" s="282"/>
      <c r="BG221" s="282"/>
      <c r="BH221" s="282"/>
      <c r="BI221" s="282"/>
      <c r="BJ221" s="282"/>
      <c r="BK221" s="282"/>
      <c r="BL221" s="282"/>
      <c r="BM221" s="282"/>
      <c r="BN221" s="282"/>
    </row>
    <row r="222" spans="11:66" s="252" customFormat="1" x14ac:dyDescent="0.25">
      <c r="K222" s="251"/>
      <c r="L222" s="247"/>
      <c r="M222" s="248"/>
      <c r="N222" s="248"/>
      <c r="O222" s="248"/>
      <c r="P222" s="248"/>
      <c r="Q222" s="248"/>
      <c r="R222" s="248"/>
      <c r="S222" s="248"/>
      <c r="T222" s="248"/>
      <c r="V222" s="397"/>
      <c r="W222" s="282"/>
      <c r="X222" s="248"/>
      <c r="Y222" s="248"/>
      <c r="Z222" s="248"/>
      <c r="AA222" s="248"/>
      <c r="AB222" s="248"/>
      <c r="AC222" s="248"/>
      <c r="AD222" s="248"/>
      <c r="AE222" s="248"/>
      <c r="AF222" s="282"/>
      <c r="AG222" s="282"/>
      <c r="AH222" s="282"/>
      <c r="AI222" s="282"/>
      <c r="AJ222" s="282"/>
      <c r="AK222" s="282"/>
      <c r="AL222" s="282"/>
      <c r="AM222" s="282"/>
      <c r="AN222" s="282"/>
      <c r="AO222" s="282"/>
      <c r="AP222" s="282"/>
      <c r="AQ222" s="282"/>
      <c r="AR222" s="282"/>
      <c r="AS222" s="282"/>
      <c r="AT222" s="282"/>
      <c r="AU222" s="282"/>
      <c r="AV222" s="282"/>
      <c r="AW222" s="282"/>
      <c r="AX222" s="282"/>
      <c r="AY222" s="282"/>
      <c r="AZ222" s="282"/>
      <c r="BA222" s="282"/>
      <c r="BB222" s="282"/>
      <c r="BC222" s="282"/>
      <c r="BD222" s="282"/>
      <c r="BE222" s="282"/>
      <c r="BF222" s="282"/>
      <c r="BG222" s="282"/>
      <c r="BH222" s="282"/>
      <c r="BI222" s="282"/>
      <c r="BJ222" s="282"/>
      <c r="BK222" s="282"/>
      <c r="BL222" s="282"/>
      <c r="BM222" s="282"/>
      <c r="BN222" s="282"/>
    </row>
    <row r="223" spans="11:66" s="252" customFormat="1" x14ac:dyDescent="0.25">
      <c r="K223" s="251"/>
      <c r="L223" s="247"/>
      <c r="M223" s="248"/>
      <c r="N223" s="248"/>
      <c r="O223" s="248"/>
      <c r="P223" s="248"/>
      <c r="Q223" s="248"/>
      <c r="R223" s="248"/>
      <c r="S223" s="248"/>
      <c r="T223" s="248"/>
      <c r="V223" s="397"/>
      <c r="W223" s="282"/>
      <c r="X223" s="248"/>
      <c r="Y223" s="248"/>
      <c r="Z223" s="248"/>
      <c r="AA223" s="248"/>
      <c r="AB223" s="248"/>
      <c r="AC223" s="248"/>
      <c r="AD223" s="248"/>
      <c r="AE223" s="248"/>
      <c r="AF223" s="282"/>
      <c r="AG223" s="282"/>
      <c r="AH223" s="282"/>
      <c r="AI223" s="282"/>
      <c r="AJ223" s="282"/>
      <c r="AK223" s="282"/>
      <c r="AL223" s="282"/>
      <c r="AM223" s="282"/>
      <c r="AN223" s="282"/>
      <c r="AO223" s="282"/>
      <c r="AP223" s="282"/>
      <c r="AQ223" s="282"/>
      <c r="AR223" s="282"/>
      <c r="AS223" s="282"/>
      <c r="AT223" s="282"/>
      <c r="AU223" s="282"/>
      <c r="AV223" s="282"/>
      <c r="AW223" s="282"/>
      <c r="AX223" s="282"/>
      <c r="AY223" s="282"/>
      <c r="AZ223" s="282"/>
      <c r="BA223" s="282"/>
      <c r="BB223" s="282"/>
      <c r="BC223" s="282"/>
      <c r="BD223" s="282"/>
      <c r="BE223" s="282"/>
      <c r="BF223" s="282"/>
      <c r="BG223" s="282"/>
      <c r="BH223" s="282"/>
      <c r="BI223" s="282"/>
      <c r="BJ223" s="282"/>
      <c r="BK223" s="282"/>
      <c r="BL223" s="282"/>
      <c r="BM223" s="282"/>
      <c r="BN223" s="282"/>
    </row>
    <row r="224" spans="11:66" s="252" customFormat="1" x14ac:dyDescent="0.25">
      <c r="K224" s="251"/>
      <c r="L224" s="247"/>
      <c r="M224" s="248"/>
      <c r="N224" s="248"/>
      <c r="O224" s="248"/>
      <c r="P224" s="248"/>
      <c r="Q224" s="248"/>
      <c r="R224" s="248"/>
      <c r="S224" s="248"/>
      <c r="T224" s="248"/>
      <c r="V224" s="397"/>
      <c r="W224" s="282"/>
      <c r="X224" s="248"/>
      <c r="Y224" s="248"/>
      <c r="Z224" s="248"/>
      <c r="AA224" s="248"/>
      <c r="AB224" s="248"/>
      <c r="AC224" s="248"/>
      <c r="AD224" s="248"/>
      <c r="AE224" s="248"/>
      <c r="AF224" s="282"/>
      <c r="AG224" s="282"/>
      <c r="AH224" s="282"/>
      <c r="AI224" s="282"/>
      <c r="AJ224" s="282"/>
      <c r="AK224" s="282"/>
      <c r="AL224" s="282"/>
      <c r="AM224" s="282"/>
      <c r="AN224" s="282"/>
      <c r="AO224" s="282"/>
      <c r="AP224" s="282"/>
      <c r="AQ224" s="282"/>
      <c r="AR224" s="282"/>
      <c r="AS224" s="282"/>
      <c r="AT224" s="282"/>
      <c r="AU224" s="282"/>
      <c r="AV224" s="282"/>
      <c r="AW224" s="282"/>
      <c r="AX224" s="282"/>
      <c r="AY224" s="282"/>
      <c r="AZ224" s="282"/>
      <c r="BA224" s="282"/>
      <c r="BB224" s="282"/>
      <c r="BC224" s="282"/>
      <c r="BD224" s="282"/>
      <c r="BE224" s="282"/>
      <c r="BF224" s="282"/>
      <c r="BG224" s="282"/>
      <c r="BH224" s="282"/>
      <c r="BI224" s="282"/>
      <c r="BJ224" s="282"/>
      <c r="BK224" s="282"/>
      <c r="BL224" s="282"/>
      <c r="BM224" s="282"/>
      <c r="BN224" s="282"/>
    </row>
    <row r="225" spans="11:66" s="252" customFormat="1" x14ac:dyDescent="0.25">
      <c r="K225" s="251"/>
      <c r="L225" s="247"/>
      <c r="M225" s="248"/>
      <c r="N225" s="248"/>
      <c r="O225" s="248"/>
      <c r="P225" s="248"/>
      <c r="Q225" s="248"/>
      <c r="R225" s="248"/>
      <c r="S225" s="248"/>
      <c r="T225" s="248"/>
      <c r="V225" s="397"/>
      <c r="W225" s="282"/>
      <c r="X225" s="248"/>
      <c r="Y225" s="248"/>
      <c r="Z225" s="248"/>
      <c r="AA225" s="248"/>
      <c r="AB225" s="248"/>
      <c r="AC225" s="248"/>
      <c r="AD225" s="248"/>
      <c r="AE225" s="248"/>
      <c r="AF225" s="282"/>
      <c r="AG225" s="282"/>
      <c r="AH225" s="282"/>
      <c r="AI225" s="282"/>
      <c r="AJ225" s="282"/>
      <c r="AK225" s="282"/>
      <c r="AL225" s="282"/>
      <c r="AM225" s="282"/>
      <c r="AN225" s="282"/>
      <c r="AO225" s="282"/>
      <c r="AP225" s="282"/>
      <c r="AQ225" s="282"/>
      <c r="AR225" s="282"/>
      <c r="AS225" s="282"/>
      <c r="AT225" s="282"/>
      <c r="AU225" s="282"/>
      <c r="AV225" s="282"/>
      <c r="AW225" s="282"/>
      <c r="AX225" s="282"/>
      <c r="AY225" s="282"/>
      <c r="AZ225" s="282"/>
      <c r="BA225" s="282"/>
      <c r="BB225" s="282"/>
      <c r="BC225" s="282"/>
      <c r="BD225" s="282"/>
      <c r="BE225" s="282"/>
      <c r="BF225" s="282"/>
      <c r="BG225" s="282"/>
      <c r="BH225" s="282"/>
      <c r="BI225" s="282"/>
      <c r="BJ225" s="282"/>
      <c r="BK225" s="282"/>
      <c r="BL225" s="282"/>
      <c r="BM225" s="282"/>
      <c r="BN225" s="282"/>
    </row>
    <row r="226" spans="11:66" s="252" customFormat="1" x14ac:dyDescent="0.25">
      <c r="K226" s="251"/>
      <c r="L226" s="247"/>
      <c r="M226" s="248"/>
      <c r="N226" s="248"/>
      <c r="O226" s="248"/>
      <c r="P226" s="248"/>
      <c r="Q226" s="248"/>
      <c r="R226" s="248"/>
      <c r="S226" s="248"/>
      <c r="T226" s="248"/>
      <c r="V226" s="397"/>
      <c r="W226" s="282"/>
      <c r="X226" s="248"/>
      <c r="Y226" s="248"/>
      <c r="Z226" s="248"/>
      <c r="AA226" s="248"/>
      <c r="AB226" s="248"/>
      <c r="AC226" s="248"/>
      <c r="AD226" s="248"/>
      <c r="AE226" s="248"/>
      <c r="AF226" s="282"/>
      <c r="AG226" s="282"/>
      <c r="AH226" s="282"/>
      <c r="AI226" s="282"/>
      <c r="AJ226" s="282"/>
      <c r="AK226" s="282"/>
      <c r="AL226" s="282"/>
      <c r="AM226" s="282"/>
      <c r="AN226" s="282"/>
      <c r="AO226" s="282"/>
      <c r="AP226" s="282"/>
      <c r="AQ226" s="282"/>
      <c r="AR226" s="282"/>
      <c r="AS226" s="282"/>
      <c r="AT226" s="282"/>
      <c r="AU226" s="282"/>
      <c r="AV226" s="282"/>
      <c r="AW226" s="282"/>
      <c r="AX226" s="282"/>
      <c r="AY226" s="282"/>
      <c r="AZ226" s="282"/>
      <c r="BA226" s="282"/>
      <c r="BB226" s="282"/>
      <c r="BC226" s="282"/>
      <c r="BD226" s="282"/>
      <c r="BE226" s="282"/>
      <c r="BF226" s="282"/>
      <c r="BG226" s="282"/>
      <c r="BH226" s="282"/>
      <c r="BI226" s="282"/>
      <c r="BJ226" s="282"/>
      <c r="BK226" s="282"/>
      <c r="BL226" s="282"/>
      <c r="BM226" s="282"/>
      <c r="BN226" s="282"/>
    </row>
    <row r="227" spans="11:66" s="252" customFormat="1" x14ac:dyDescent="0.25">
      <c r="K227" s="251"/>
      <c r="L227" s="247"/>
      <c r="M227" s="248"/>
      <c r="N227" s="248"/>
      <c r="O227" s="248"/>
      <c r="P227" s="248"/>
      <c r="Q227" s="248"/>
      <c r="R227" s="248"/>
      <c r="S227" s="248"/>
      <c r="T227" s="248"/>
      <c r="V227" s="397"/>
      <c r="W227" s="282"/>
      <c r="X227" s="248"/>
      <c r="Y227" s="248"/>
      <c r="Z227" s="248"/>
      <c r="AA227" s="248"/>
      <c r="AB227" s="248"/>
      <c r="AC227" s="248"/>
      <c r="AD227" s="248"/>
      <c r="AE227" s="248"/>
      <c r="AF227" s="282"/>
      <c r="AG227" s="282"/>
      <c r="AH227" s="282"/>
      <c r="AI227" s="282"/>
      <c r="AJ227" s="282"/>
      <c r="AK227" s="282"/>
      <c r="AL227" s="282"/>
      <c r="AM227" s="282"/>
      <c r="AN227" s="282"/>
      <c r="AO227" s="282"/>
      <c r="AP227" s="282"/>
      <c r="AQ227" s="282"/>
      <c r="AR227" s="282"/>
      <c r="AS227" s="282"/>
      <c r="AT227" s="282"/>
      <c r="AU227" s="282"/>
      <c r="AV227" s="282"/>
      <c r="AW227" s="282"/>
      <c r="AX227" s="282"/>
      <c r="AY227" s="282"/>
      <c r="AZ227" s="282"/>
      <c r="BA227" s="282"/>
      <c r="BB227" s="282"/>
      <c r="BC227" s="282"/>
      <c r="BD227" s="282"/>
      <c r="BE227" s="282"/>
      <c r="BF227" s="282"/>
      <c r="BG227" s="282"/>
      <c r="BH227" s="282"/>
      <c r="BI227" s="282"/>
      <c r="BJ227" s="282"/>
      <c r="BK227" s="282"/>
      <c r="BL227" s="282"/>
      <c r="BM227" s="282"/>
      <c r="BN227" s="282"/>
    </row>
    <row r="228" spans="11:66" s="252" customFormat="1" x14ac:dyDescent="0.25">
      <c r="K228" s="251"/>
      <c r="L228" s="247"/>
      <c r="M228" s="248"/>
      <c r="N228" s="248"/>
      <c r="O228" s="248"/>
      <c r="P228" s="248"/>
      <c r="Q228" s="248"/>
      <c r="R228" s="248"/>
      <c r="S228" s="248"/>
      <c r="T228" s="248"/>
      <c r="V228" s="397"/>
      <c r="W228" s="282"/>
      <c r="X228" s="248"/>
      <c r="Y228" s="248"/>
      <c r="Z228" s="248"/>
      <c r="AA228" s="248"/>
      <c r="AB228" s="248"/>
      <c r="AC228" s="248"/>
      <c r="AD228" s="248"/>
      <c r="AE228" s="248"/>
      <c r="AF228" s="282"/>
      <c r="AG228" s="282"/>
      <c r="AH228" s="282"/>
      <c r="AI228" s="282"/>
      <c r="AJ228" s="282"/>
      <c r="AK228" s="282"/>
      <c r="AL228" s="282"/>
      <c r="AM228" s="282"/>
      <c r="AN228" s="282"/>
      <c r="AO228" s="282"/>
      <c r="AP228" s="282"/>
      <c r="AQ228" s="282"/>
      <c r="AR228" s="282"/>
      <c r="AS228" s="282"/>
      <c r="AT228" s="282"/>
      <c r="AU228" s="282"/>
      <c r="AV228" s="282"/>
      <c r="AW228" s="282"/>
      <c r="AX228" s="282"/>
      <c r="AY228" s="282"/>
      <c r="AZ228" s="282"/>
      <c r="BA228" s="282"/>
      <c r="BB228" s="282"/>
      <c r="BC228" s="282"/>
      <c r="BD228" s="282"/>
      <c r="BE228" s="282"/>
      <c r="BF228" s="282"/>
      <c r="BG228" s="282"/>
      <c r="BH228" s="282"/>
      <c r="BI228" s="282"/>
      <c r="BJ228" s="282"/>
      <c r="BK228" s="282"/>
      <c r="BL228" s="282"/>
      <c r="BM228" s="282"/>
      <c r="BN228" s="282"/>
    </row>
    <row r="229" spans="11:66" s="252" customFormat="1" x14ac:dyDescent="0.25">
      <c r="K229" s="251"/>
      <c r="L229" s="247"/>
      <c r="M229" s="248"/>
      <c r="N229" s="248"/>
      <c r="O229" s="248"/>
      <c r="P229" s="248"/>
      <c r="Q229" s="248"/>
      <c r="R229" s="248"/>
      <c r="S229" s="248"/>
      <c r="T229" s="248"/>
      <c r="V229" s="397"/>
      <c r="W229" s="282"/>
      <c r="X229" s="248"/>
      <c r="Y229" s="248"/>
      <c r="Z229" s="248"/>
      <c r="AA229" s="248"/>
      <c r="AB229" s="248"/>
      <c r="AC229" s="248"/>
      <c r="AD229" s="248"/>
      <c r="AE229" s="248"/>
      <c r="AF229" s="282"/>
      <c r="AG229" s="282"/>
      <c r="AH229" s="282"/>
      <c r="AI229" s="282"/>
      <c r="AJ229" s="282"/>
      <c r="AK229" s="282"/>
      <c r="AL229" s="282"/>
      <c r="AM229" s="282"/>
      <c r="AN229" s="282"/>
      <c r="AO229" s="282"/>
      <c r="AP229" s="282"/>
      <c r="AQ229" s="282"/>
      <c r="AR229" s="282"/>
      <c r="AS229" s="282"/>
      <c r="AT229" s="282"/>
      <c r="AU229" s="282"/>
      <c r="AV229" s="282"/>
      <c r="AW229" s="282"/>
      <c r="AX229" s="282"/>
      <c r="AY229" s="282"/>
      <c r="AZ229" s="282"/>
      <c r="BA229" s="282"/>
      <c r="BB229" s="282"/>
      <c r="BC229" s="282"/>
      <c r="BD229" s="282"/>
      <c r="BE229" s="282"/>
      <c r="BF229" s="282"/>
      <c r="BG229" s="282"/>
      <c r="BH229" s="282"/>
      <c r="BI229" s="282"/>
      <c r="BJ229" s="282"/>
      <c r="BK229" s="282"/>
      <c r="BL229" s="282"/>
      <c r="BM229" s="282"/>
      <c r="BN229" s="282"/>
    </row>
    <row r="230" spans="11:66" s="252" customFormat="1" x14ac:dyDescent="0.25">
      <c r="K230" s="251"/>
      <c r="L230" s="247"/>
      <c r="M230" s="248"/>
      <c r="N230" s="248"/>
      <c r="O230" s="248"/>
      <c r="P230" s="248"/>
      <c r="Q230" s="248"/>
      <c r="R230" s="248"/>
      <c r="S230" s="248"/>
      <c r="T230" s="248"/>
      <c r="V230" s="397"/>
      <c r="W230" s="282"/>
      <c r="X230" s="248"/>
      <c r="Y230" s="248"/>
      <c r="Z230" s="248"/>
      <c r="AA230" s="248"/>
      <c r="AB230" s="248"/>
      <c r="AC230" s="248"/>
      <c r="AD230" s="248"/>
      <c r="AE230" s="248"/>
      <c r="AF230" s="282"/>
      <c r="AG230" s="282"/>
      <c r="AH230" s="282"/>
      <c r="AI230" s="282"/>
      <c r="AJ230" s="282"/>
      <c r="AK230" s="282"/>
      <c r="AL230" s="282"/>
      <c r="AM230" s="282"/>
      <c r="AN230" s="282"/>
      <c r="AO230" s="282"/>
      <c r="AP230" s="282"/>
      <c r="AQ230" s="282"/>
      <c r="AR230" s="282"/>
      <c r="AS230" s="282"/>
      <c r="AT230" s="282"/>
      <c r="AU230" s="282"/>
      <c r="AV230" s="282"/>
      <c r="AW230" s="282"/>
      <c r="AX230" s="282"/>
      <c r="AY230" s="282"/>
      <c r="AZ230" s="282"/>
      <c r="BA230" s="282"/>
      <c r="BB230" s="282"/>
      <c r="BC230" s="282"/>
      <c r="BD230" s="282"/>
      <c r="BE230" s="282"/>
      <c r="BF230" s="282"/>
      <c r="BG230" s="282"/>
      <c r="BH230" s="282"/>
      <c r="BI230" s="282"/>
      <c r="BJ230" s="282"/>
      <c r="BK230" s="282"/>
      <c r="BL230" s="282"/>
      <c r="BM230" s="282"/>
      <c r="BN230" s="282"/>
    </row>
    <row r="231" spans="11:66" s="252" customFormat="1" x14ac:dyDescent="0.25">
      <c r="K231" s="251"/>
      <c r="L231" s="247"/>
      <c r="M231" s="248"/>
      <c r="N231" s="248"/>
      <c r="O231" s="248"/>
      <c r="P231" s="248"/>
      <c r="Q231" s="248"/>
      <c r="R231" s="248"/>
      <c r="S231" s="248"/>
      <c r="T231" s="248"/>
      <c r="V231" s="397"/>
      <c r="W231" s="282"/>
      <c r="X231" s="248"/>
      <c r="Y231" s="248"/>
      <c r="Z231" s="248"/>
      <c r="AA231" s="248"/>
      <c r="AB231" s="248"/>
      <c r="AC231" s="248"/>
      <c r="AD231" s="248"/>
      <c r="AE231" s="248"/>
      <c r="AF231" s="282"/>
      <c r="AG231" s="282"/>
      <c r="AH231" s="282"/>
      <c r="AI231" s="282"/>
      <c r="AJ231" s="282"/>
      <c r="AK231" s="282"/>
      <c r="AL231" s="282"/>
      <c r="AM231" s="282"/>
      <c r="AN231" s="282"/>
      <c r="AO231" s="282"/>
      <c r="AP231" s="282"/>
      <c r="AQ231" s="282"/>
      <c r="AR231" s="282"/>
      <c r="AS231" s="282"/>
      <c r="AT231" s="282"/>
      <c r="AU231" s="282"/>
      <c r="AV231" s="282"/>
      <c r="AW231" s="282"/>
      <c r="AX231" s="282"/>
      <c r="AY231" s="282"/>
      <c r="AZ231" s="282"/>
      <c r="BA231" s="282"/>
      <c r="BB231" s="282"/>
      <c r="BC231" s="282"/>
      <c r="BD231" s="282"/>
      <c r="BE231" s="282"/>
      <c r="BF231" s="282"/>
      <c r="BG231" s="282"/>
      <c r="BH231" s="282"/>
      <c r="BI231" s="282"/>
      <c r="BJ231" s="282"/>
      <c r="BK231" s="282"/>
      <c r="BL231" s="282"/>
      <c r="BM231" s="282"/>
      <c r="BN231" s="282"/>
    </row>
    <row r="232" spans="11:66" s="252" customFormat="1" x14ac:dyDescent="0.25">
      <c r="K232" s="251"/>
      <c r="L232" s="247"/>
      <c r="M232" s="248"/>
      <c r="N232" s="248"/>
      <c r="O232" s="248"/>
      <c r="P232" s="248"/>
      <c r="Q232" s="248"/>
      <c r="R232" s="248"/>
      <c r="S232" s="248"/>
      <c r="T232" s="248"/>
      <c r="V232" s="397"/>
      <c r="W232" s="282"/>
      <c r="X232" s="248"/>
      <c r="Y232" s="248"/>
      <c r="Z232" s="248"/>
      <c r="AA232" s="248"/>
      <c r="AB232" s="248"/>
      <c r="AC232" s="248"/>
      <c r="AD232" s="248"/>
      <c r="AE232" s="248"/>
      <c r="AF232" s="282"/>
      <c r="AG232" s="282"/>
      <c r="AH232" s="282"/>
      <c r="AI232" s="282"/>
      <c r="AJ232" s="282"/>
      <c r="AK232" s="282"/>
      <c r="AL232" s="282"/>
      <c r="AM232" s="282"/>
      <c r="AN232" s="282"/>
      <c r="AO232" s="282"/>
      <c r="AP232" s="282"/>
      <c r="AQ232" s="282"/>
      <c r="AR232" s="282"/>
      <c r="AS232" s="282"/>
      <c r="AT232" s="282"/>
      <c r="AU232" s="282"/>
      <c r="AV232" s="282"/>
      <c r="AW232" s="282"/>
      <c r="AX232" s="282"/>
      <c r="AY232" s="282"/>
      <c r="AZ232" s="282"/>
      <c r="BA232" s="282"/>
      <c r="BB232" s="282"/>
      <c r="BC232" s="282"/>
      <c r="BD232" s="282"/>
      <c r="BE232" s="282"/>
      <c r="BF232" s="282"/>
      <c r="BG232" s="282"/>
      <c r="BH232" s="282"/>
      <c r="BI232" s="282"/>
      <c r="BJ232" s="282"/>
      <c r="BK232" s="282"/>
      <c r="BL232" s="282"/>
      <c r="BM232" s="282"/>
      <c r="BN232" s="282"/>
    </row>
    <row r="233" spans="11:66" s="252" customFormat="1" x14ac:dyDescent="0.25">
      <c r="K233" s="251"/>
      <c r="L233" s="247"/>
      <c r="M233" s="248"/>
      <c r="N233" s="248"/>
      <c r="O233" s="248"/>
      <c r="P233" s="248"/>
      <c r="Q233" s="248"/>
      <c r="R233" s="248"/>
      <c r="S233" s="248"/>
      <c r="T233" s="248"/>
      <c r="V233" s="397"/>
      <c r="W233" s="282"/>
      <c r="X233" s="248"/>
      <c r="Y233" s="248"/>
      <c r="Z233" s="248"/>
      <c r="AA233" s="248"/>
      <c r="AB233" s="248"/>
      <c r="AC233" s="248"/>
      <c r="AD233" s="248"/>
      <c r="AE233" s="248"/>
      <c r="AF233" s="282"/>
      <c r="AG233" s="282"/>
      <c r="AH233" s="282"/>
      <c r="AI233" s="282"/>
      <c r="AJ233" s="282"/>
      <c r="AK233" s="282"/>
      <c r="AL233" s="282"/>
      <c r="AM233" s="282"/>
      <c r="AN233" s="282"/>
      <c r="AO233" s="282"/>
      <c r="AP233" s="282"/>
      <c r="AQ233" s="282"/>
      <c r="AR233" s="282"/>
      <c r="AS233" s="282"/>
      <c r="AT233" s="282"/>
      <c r="AU233" s="282"/>
      <c r="AV233" s="282"/>
      <c r="AW233" s="282"/>
      <c r="AX233" s="282"/>
      <c r="AY233" s="282"/>
      <c r="AZ233" s="282"/>
      <c r="BA233" s="282"/>
      <c r="BB233" s="282"/>
      <c r="BC233" s="282"/>
      <c r="BD233" s="282"/>
      <c r="BE233" s="282"/>
      <c r="BF233" s="282"/>
      <c r="BG233" s="282"/>
      <c r="BH233" s="282"/>
      <c r="BI233" s="282"/>
      <c r="BJ233" s="282"/>
      <c r="BK233" s="282"/>
      <c r="BL233" s="282"/>
      <c r="BM233" s="282"/>
      <c r="BN233" s="282"/>
    </row>
    <row r="234" spans="11:66" s="252" customFormat="1" x14ac:dyDescent="0.25">
      <c r="K234" s="251"/>
      <c r="L234" s="247"/>
      <c r="M234" s="248"/>
      <c r="N234" s="248"/>
      <c r="O234" s="248"/>
      <c r="P234" s="248"/>
      <c r="Q234" s="248"/>
      <c r="R234" s="248"/>
      <c r="S234" s="248"/>
      <c r="T234" s="248"/>
      <c r="V234" s="397"/>
      <c r="W234" s="282"/>
      <c r="X234" s="248"/>
      <c r="Y234" s="248"/>
      <c r="Z234" s="248"/>
      <c r="AA234" s="248"/>
      <c r="AB234" s="248"/>
      <c r="AC234" s="248"/>
      <c r="AD234" s="248"/>
      <c r="AE234" s="248"/>
      <c r="AF234" s="282"/>
      <c r="AG234" s="282"/>
      <c r="AH234" s="282"/>
      <c r="AI234" s="282"/>
      <c r="AJ234" s="282"/>
      <c r="AK234" s="282"/>
      <c r="AL234" s="282"/>
      <c r="AM234" s="282"/>
      <c r="AN234" s="282"/>
      <c r="AO234" s="282"/>
      <c r="AP234" s="282"/>
      <c r="AQ234" s="282"/>
      <c r="AR234" s="282"/>
      <c r="AS234" s="282"/>
      <c r="AT234" s="282"/>
      <c r="AU234" s="282"/>
      <c r="AV234" s="282"/>
      <c r="AW234" s="282"/>
      <c r="AX234" s="282"/>
      <c r="AY234" s="282"/>
      <c r="AZ234" s="282"/>
      <c r="BA234" s="282"/>
      <c r="BB234" s="282"/>
      <c r="BC234" s="282"/>
      <c r="BD234" s="282"/>
      <c r="BE234" s="282"/>
      <c r="BF234" s="282"/>
      <c r="BG234" s="282"/>
      <c r="BH234" s="282"/>
      <c r="BI234" s="282"/>
      <c r="BJ234" s="282"/>
      <c r="BK234" s="282"/>
      <c r="BL234" s="282"/>
      <c r="BM234" s="282"/>
      <c r="BN234" s="282"/>
    </row>
    <row r="235" spans="11:66" s="252" customFormat="1" x14ac:dyDescent="0.25">
      <c r="K235" s="251"/>
      <c r="L235" s="247"/>
      <c r="M235" s="248"/>
      <c r="N235" s="248"/>
      <c r="O235" s="248"/>
      <c r="P235" s="248"/>
      <c r="Q235" s="248"/>
      <c r="R235" s="248"/>
      <c r="S235" s="248"/>
      <c r="T235" s="248"/>
      <c r="V235" s="397"/>
      <c r="W235" s="282"/>
      <c r="X235" s="248"/>
      <c r="Y235" s="248"/>
      <c r="Z235" s="248"/>
      <c r="AA235" s="248"/>
      <c r="AB235" s="248"/>
      <c r="AC235" s="248"/>
      <c r="AD235" s="248"/>
      <c r="AE235" s="248"/>
      <c r="AF235" s="282"/>
      <c r="AG235" s="282"/>
      <c r="AH235" s="282"/>
      <c r="AI235" s="282"/>
      <c r="AJ235" s="282"/>
      <c r="AK235" s="282"/>
      <c r="AL235" s="282"/>
      <c r="AM235" s="282"/>
      <c r="AN235" s="282"/>
      <c r="AO235" s="282"/>
      <c r="AP235" s="282"/>
      <c r="AQ235" s="282"/>
      <c r="AR235" s="282"/>
      <c r="AS235" s="282"/>
      <c r="AT235" s="282"/>
      <c r="AU235" s="282"/>
      <c r="AV235" s="282"/>
      <c r="AW235" s="282"/>
      <c r="AX235" s="282"/>
      <c r="AY235" s="282"/>
      <c r="AZ235" s="282"/>
      <c r="BA235" s="282"/>
      <c r="BB235" s="282"/>
      <c r="BC235" s="282"/>
      <c r="BD235" s="282"/>
      <c r="BE235" s="282"/>
      <c r="BF235" s="282"/>
      <c r="BG235" s="282"/>
      <c r="BH235" s="282"/>
      <c r="BI235" s="282"/>
      <c r="BJ235" s="282"/>
      <c r="BK235" s="282"/>
      <c r="BL235" s="282"/>
      <c r="BM235" s="282"/>
      <c r="BN235" s="282"/>
    </row>
    <row r="236" spans="11:66" s="252" customFormat="1" x14ac:dyDescent="0.25">
      <c r="K236" s="251"/>
      <c r="L236" s="247"/>
      <c r="M236" s="248"/>
      <c r="N236" s="248"/>
      <c r="O236" s="248"/>
      <c r="P236" s="248"/>
      <c r="Q236" s="248"/>
      <c r="R236" s="248"/>
      <c r="S236" s="248"/>
      <c r="T236" s="248"/>
      <c r="V236" s="397"/>
      <c r="W236" s="282"/>
      <c r="X236" s="248"/>
      <c r="Y236" s="248"/>
      <c r="Z236" s="248"/>
      <c r="AA236" s="248"/>
      <c r="AB236" s="248"/>
      <c r="AC236" s="248"/>
      <c r="AD236" s="248"/>
      <c r="AE236" s="248"/>
      <c r="AF236" s="282"/>
      <c r="AG236" s="282"/>
      <c r="AH236" s="282"/>
      <c r="AI236" s="282"/>
      <c r="AJ236" s="282"/>
      <c r="AK236" s="282"/>
      <c r="AL236" s="282"/>
      <c r="AM236" s="282"/>
      <c r="AN236" s="282"/>
      <c r="AO236" s="282"/>
      <c r="AP236" s="282"/>
      <c r="AQ236" s="282"/>
      <c r="AR236" s="282"/>
      <c r="AS236" s="282"/>
      <c r="AT236" s="282"/>
      <c r="AU236" s="282"/>
      <c r="AV236" s="282"/>
      <c r="AW236" s="282"/>
      <c r="AX236" s="282"/>
      <c r="AY236" s="282"/>
      <c r="AZ236" s="282"/>
      <c r="BA236" s="282"/>
      <c r="BB236" s="282"/>
      <c r="BC236" s="282"/>
      <c r="BD236" s="282"/>
      <c r="BE236" s="282"/>
      <c r="BF236" s="282"/>
      <c r="BG236" s="282"/>
      <c r="BH236" s="282"/>
      <c r="BI236" s="282"/>
      <c r="BJ236" s="282"/>
      <c r="BK236" s="282"/>
      <c r="BL236" s="282"/>
      <c r="BM236" s="282"/>
      <c r="BN236" s="282"/>
    </row>
    <row r="237" spans="11:66" s="252" customFormat="1" x14ac:dyDescent="0.25">
      <c r="K237" s="251"/>
      <c r="L237" s="247"/>
      <c r="M237" s="248"/>
      <c r="N237" s="248"/>
      <c r="O237" s="248"/>
      <c r="P237" s="248"/>
      <c r="Q237" s="248"/>
      <c r="R237" s="248"/>
      <c r="S237" s="248"/>
      <c r="T237" s="248"/>
      <c r="V237" s="397"/>
      <c r="W237" s="282"/>
      <c r="X237" s="248"/>
      <c r="Y237" s="248"/>
      <c r="Z237" s="248"/>
      <c r="AA237" s="248"/>
      <c r="AB237" s="248"/>
      <c r="AC237" s="248"/>
      <c r="AD237" s="248"/>
      <c r="AE237" s="248"/>
      <c r="AF237" s="282"/>
      <c r="AG237" s="282"/>
      <c r="AH237" s="282"/>
      <c r="AI237" s="282"/>
      <c r="AJ237" s="282"/>
      <c r="AK237" s="282"/>
      <c r="AL237" s="282"/>
      <c r="AM237" s="282"/>
      <c r="AN237" s="282"/>
      <c r="AO237" s="282"/>
      <c r="AP237" s="282"/>
      <c r="AQ237" s="282"/>
      <c r="AR237" s="282"/>
      <c r="AS237" s="282"/>
      <c r="AT237" s="282"/>
      <c r="AU237" s="282"/>
      <c r="AV237" s="282"/>
      <c r="AW237" s="282"/>
      <c r="AX237" s="282"/>
      <c r="AY237" s="282"/>
      <c r="AZ237" s="282"/>
      <c r="BA237" s="282"/>
      <c r="BB237" s="282"/>
      <c r="BC237" s="282"/>
      <c r="BD237" s="282"/>
      <c r="BE237" s="282"/>
      <c r="BF237" s="282"/>
      <c r="BG237" s="282"/>
      <c r="BH237" s="282"/>
      <c r="BI237" s="282"/>
      <c r="BJ237" s="282"/>
      <c r="BK237" s="282"/>
      <c r="BL237" s="282"/>
      <c r="BM237" s="282"/>
      <c r="BN237" s="282"/>
    </row>
    <row r="238" spans="11:66" s="252" customFormat="1" x14ac:dyDescent="0.25">
      <c r="K238" s="251"/>
      <c r="L238" s="247"/>
      <c r="M238" s="248"/>
      <c r="N238" s="248"/>
      <c r="O238" s="248"/>
      <c r="P238" s="248"/>
      <c r="Q238" s="248"/>
      <c r="R238" s="248"/>
      <c r="S238" s="248"/>
      <c r="T238" s="248"/>
      <c r="V238" s="397"/>
      <c r="W238" s="282"/>
      <c r="X238" s="248"/>
      <c r="Y238" s="248"/>
      <c r="Z238" s="248"/>
      <c r="AA238" s="248"/>
      <c r="AB238" s="248"/>
      <c r="AC238" s="248"/>
      <c r="AD238" s="248"/>
      <c r="AE238" s="248"/>
      <c r="AF238" s="282"/>
      <c r="AG238" s="282"/>
      <c r="AH238" s="282"/>
      <c r="AI238" s="282"/>
      <c r="AJ238" s="282"/>
      <c r="AK238" s="282"/>
      <c r="AL238" s="282"/>
      <c r="AM238" s="282"/>
      <c r="AN238" s="282"/>
      <c r="AO238" s="282"/>
      <c r="AP238" s="282"/>
      <c r="AQ238" s="282"/>
      <c r="AR238" s="282"/>
      <c r="AS238" s="282"/>
      <c r="AT238" s="282"/>
      <c r="AU238" s="282"/>
      <c r="AV238" s="282"/>
      <c r="AW238" s="282"/>
      <c r="AX238" s="282"/>
      <c r="AY238" s="282"/>
      <c r="AZ238" s="282"/>
      <c r="BA238" s="282"/>
      <c r="BB238" s="282"/>
      <c r="BC238" s="282"/>
      <c r="BD238" s="282"/>
      <c r="BE238" s="282"/>
      <c r="BF238" s="282"/>
      <c r="BG238" s="282"/>
      <c r="BH238" s="282"/>
      <c r="BI238" s="282"/>
      <c r="BJ238" s="282"/>
      <c r="BK238" s="282"/>
      <c r="BL238" s="282"/>
      <c r="BM238" s="282"/>
      <c r="BN238" s="282"/>
    </row>
    <row r="239" spans="11:66" s="252" customFormat="1" x14ac:dyDescent="0.25">
      <c r="K239" s="251"/>
      <c r="L239" s="247"/>
      <c r="M239" s="248"/>
      <c r="N239" s="248"/>
      <c r="O239" s="248"/>
      <c r="P239" s="248"/>
      <c r="Q239" s="248"/>
      <c r="R239" s="248"/>
      <c r="S239" s="248"/>
      <c r="T239" s="248"/>
      <c r="V239" s="397"/>
      <c r="W239" s="282"/>
      <c r="X239" s="248"/>
      <c r="Y239" s="248"/>
      <c r="Z239" s="248"/>
      <c r="AA239" s="248"/>
      <c r="AB239" s="248"/>
      <c r="AC239" s="248"/>
      <c r="AD239" s="248"/>
      <c r="AE239" s="248"/>
      <c r="AF239" s="282"/>
      <c r="AG239" s="282"/>
      <c r="AH239" s="282"/>
      <c r="AI239" s="282"/>
      <c r="AJ239" s="282"/>
      <c r="AK239" s="282"/>
      <c r="AL239" s="282"/>
      <c r="AM239" s="282"/>
      <c r="AN239" s="282"/>
      <c r="AO239" s="282"/>
      <c r="AP239" s="282"/>
      <c r="AQ239" s="282"/>
      <c r="AR239" s="282"/>
      <c r="AS239" s="282"/>
      <c r="AT239" s="282"/>
      <c r="AU239" s="282"/>
      <c r="AV239" s="282"/>
      <c r="AW239" s="282"/>
      <c r="AX239" s="282"/>
      <c r="AY239" s="282"/>
      <c r="AZ239" s="282"/>
      <c r="BA239" s="282"/>
      <c r="BB239" s="282"/>
      <c r="BC239" s="282"/>
      <c r="BD239" s="282"/>
      <c r="BE239" s="282"/>
      <c r="BF239" s="282"/>
      <c r="BG239" s="282"/>
      <c r="BH239" s="282"/>
      <c r="BI239" s="282"/>
      <c r="BJ239" s="282"/>
      <c r="BK239" s="282"/>
      <c r="BL239" s="282"/>
      <c r="BM239" s="282"/>
      <c r="BN239" s="282"/>
    </row>
    <row r="240" spans="11:66" s="252" customFormat="1" x14ac:dyDescent="0.25">
      <c r="K240" s="251"/>
      <c r="L240" s="247"/>
      <c r="M240" s="248"/>
      <c r="N240" s="248"/>
      <c r="O240" s="248"/>
      <c r="P240" s="248"/>
      <c r="Q240" s="248"/>
      <c r="R240" s="248"/>
      <c r="S240" s="248"/>
      <c r="T240" s="248"/>
      <c r="V240" s="397"/>
      <c r="W240" s="282"/>
      <c r="X240" s="248"/>
      <c r="Y240" s="248"/>
      <c r="Z240" s="248"/>
      <c r="AA240" s="248"/>
      <c r="AB240" s="248"/>
      <c r="AC240" s="248"/>
      <c r="AD240" s="248"/>
      <c r="AE240" s="248"/>
      <c r="AF240" s="282"/>
      <c r="AG240" s="282"/>
      <c r="AH240" s="282"/>
      <c r="AI240" s="282"/>
      <c r="AJ240" s="282"/>
      <c r="AK240" s="282"/>
      <c r="AL240" s="282"/>
      <c r="AM240" s="282"/>
      <c r="AN240" s="282"/>
      <c r="AO240" s="282"/>
      <c r="AP240" s="282"/>
      <c r="AQ240" s="282"/>
      <c r="AR240" s="282"/>
      <c r="AS240" s="282"/>
      <c r="AT240" s="282"/>
      <c r="AU240" s="282"/>
      <c r="AV240" s="282"/>
      <c r="AW240" s="282"/>
      <c r="AX240" s="282"/>
      <c r="AY240" s="282"/>
      <c r="AZ240" s="282"/>
      <c r="BA240" s="282"/>
      <c r="BB240" s="282"/>
      <c r="BC240" s="282"/>
      <c r="BD240" s="282"/>
      <c r="BE240" s="282"/>
      <c r="BF240" s="282"/>
      <c r="BG240" s="282"/>
      <c r="BH240" s="282"/>
      <c r="BI240" s="282"/>
      <c r="BJ240" s="282"/>
      <c r="BK240" s="282"/>
      <c r="BL240" s="282"/>
      <c r="BM240" s="282"/>
      <c r="BN240" s="282"/>
    </row>
    <row r="241" spans="11:66" s="252" customFormat="1" x14ac:dyDescent="0.25">
      <c r="K241" s="251"/>
      <c r="L241" s="247"/>
      <c r="M241" s="248"/>
      <c r="N241" s="248"/>
      <c r="O241" s="248"/>
      <c r="P241" s="248"/>
      <c r="Q241" s="248"/>
      <c r="R241" s="248"/>
      <c r="S241" s="248"/>
      <c r="T241" s="248"/>
      <c r="V241" s="397"/>
      <c r="W241" s="282"/>
      <c r="X241" s="248"/>
      <c r="Y241" s="248"/>
      <c r="Z241" s="248"/>
      <c r="AA241" s="248"/>
      <c r="AB241" s="248"/>
      <c r="AC241" s="248"/>
      <c r="AD241" s="248"/>
      <c r="AE241" s="248"/>
      <c r="AF241" s="282"/>
      <c r="AG241" s="282"/>
      <c r="AH241" s="282"/>
      <c r="AI241" s="282"/>
      <c r="AJ241" s="282"/>
      <c r="AK241" s="282"/>
      <c r="AL241" s="282"/>
      <c r="AM241" s="282"/>
      <c r="AN241" s="282"/>
      <c r="AO241" s="282"/>
      <c r="AP241" s="282"/>
      <c r="AQ241" s="282"/>
      <c r="AR241" s="282"/>
      <c r="AS241" s="282"/>
      <c r="AT241" s="282"/>
      <c r="AU241" s="282"/>
      <c r="AV241" s="282"/>
      <c r="AW241" s="282"/>
      <c r="AX241" s="282"/>
      <c r="AY241" s="282"/>
      <c r="AZ241" s="282"/>
      <c r="BA241" s="282"/>
      <c r="BB241" s="282"/>
      <c r="BC241" s="282"/>
      <c r="BD241" s="282"/>
      <c r="BE241" s="282"/>
      <c r="BF241" s="282"/>
      <c r="BG241" s="282"/>
      <c r="BH241" s="282"/>
      <c r="BI241" s="282"/>
      <c r="BJ241" s="282"/>
      <c r="BK241" s="282"/>
      <c r="BL241" s="282"/>
      <c r="BM241" s="282"/>
      <c r="BN241" s="282"/>
    </row>
    <row r="242" spans="11:66" s="252" customFormat="1" x14ac:dyDescent="0.25">
      <c r="K242" s="251"/>
      <c r="L242" s="247"/>
      <c r="M242" s="248"/>
      <c r="N242" s="248"/>
      <c r="O242" s="248"/>
      <c r="P242" s="248"/>
      <c r="Q242" s="248"/>
      <c r="R242" s="248"/>
      <c r="S242" s="248"/>
      <c r="T242" s="248"/>
      <c r="V242" s="397"/>
      <c r="W242" s="282"/>
      <c r="X242" s="248"/>
      <c r="Y242" s="248"/>
      <c r="Z242" s="248"/>
      <c r="AA242" s="248"/>
      <c r="AB242" s="248"/>
      <c r="AC242" s="248"/>
      <c r="AD242" s="248"/>
      <c r="AE242" s="248"/>
      <c r="AF242" s="282"/>
      <c r="AG242" s="282"/>
      <c r="AH242" s="282"/>
      <c r="AI242" s="282"/>
      <c r="AJ242" s="282"/>
      <c r="AK242" s="282"/>
      <c r="AL242" s="282"/>
      <c r="AM242" s="282"/>
      <c r="AN242" s="282"/>
      <c r="AO242" s="282"/>
      <c r="AP242" s="282"/>
      <c r="AQ242" s="282"/>
      <c r="AR242" s="282"/>
      <c r="AS242" s="282"/>
      <c r="AT242" s="282"/>
      <c r="AU242" s="282"/>
      <c r="AV242" s="282"/>
      <c r="AW242" s="282"/>
      <c r="AX242" s="282"/>
      <c r="AY242" s="282"/>
      <c r="AZ242" s="282"/>
      <c r="BA242" s="282"/>
      <c r="BB242" s="282"/>
      <c r="BC242" s="282"/>
      <c r="BD242" s="282"/>
      <c r="BE242" s="282"/>
      <c r="BF242" s="282"/>
      <c r="BG242" s="282"/>
      <c r="BH242" s="282"/>
      <c r="BI242" s="282"/>
      <c r="BJ242" s="282"/>
      <c r="BK242" s="282"/>
      <c r="BL242" s="282"/>
      <c r="BM242" s="282"/>
      <c r="BN242" s="282"/>
    </row>
    <row r="243" spans="11:66" s="252" customFormat="1" x14ac:dyDescent="0.25">
      <c r="K243" s="251"/>
      <c r="L243" s="247"/>
      <c r="M243" s="248"/>
      <c r="N243" s="248"/>
      <c r="O243" s="248"/>
      <c r="P243" s="248"/>
      <c r="Q243" s="248"/>
      <c r="R243" s="248"/>
      <c r="S243" s="248"/>
      <c r="T243" s="248"/>
      <c r="V243" s="397"/>
      <c r="W243" s="282"/>
      <c r="X243" s="248"/>
      <c r="Y243" s="248"/>
      <c r="Z243" s="248"/>
      <c r="AA243" s="248"/>
      <c r="AB243" s="248"/>
      <c r="AC243" s="248"/>
      <c r="AD243" s="248"/>
      <c r="AE243" s="248"/>
      <c r="AF243" s="282"/>
      <c r="AG243" s="282"/>
      <c r="AH243" s="282"/>
      <c r="AI243" s="282"/>
      <c r="AJ243" s="282"/>
      <c r="AK243" s="282"/>
      <c r="AL243" s="282"/>
      <c r="AM243" s="282"/>
      <c r="AN243" s="282"/>
      <c r="AO243" s="282"/>
      <c r="AP243" s="282"/>
      <c r="AQ243" s="282"/>
      <c r="AR243" s="282"/>
      <c r="AS243" s="282"/>
      <c r="AT243" s="282"/>
      <c r="AU243" s="282"/>
      <c r="AV243" s="282"/>
      <c r="AW243" s="282"/>
      <c r="AX243" s="282"/>
      <c r="AY243" s="282"/>
      <c r="AZ243" s="282"/>
      <c r="BA243" s="282"/>
      <c r="BB243" s="282"/>
      <c r="BC243" s="282"/>
      <c r="BD243" s="282"/>
      <c r="BE243" s="282"/>
      <c r="BF243" s="282"/>
      <c r="BG243" s="282"/>
      <c r="BH243" s="282"/>
      <c r="BI243" s="282"/>
      <c r="BJ243" s="282"/>
      <c r="BK243" s="282"/>
      <c r="BL243" s="282"/>
      <c r="BM243" s="282"/>
      <c r="BN243" s="282"/>
    </row>
    <row r="244" spans="11:66" s="252" customFormat="1" x14ac:dyDescent="0.25">
      <c r="K244" s="251"/>
      <c r="L244" s="247"/>
      <c r="M244" s="248"/>
      <c r="N244" s="248"/>
      <c r="O244" s="248"/>
      <c r="P244" s="248"/>
      <c r="Q244" s="248"/>
      <c r="R244" s="248"/>
      <c r="S244" s="248"/>
      <c r="T244" s="248"/>
      <c r="V244" s="397"/>
      <c r="W244" s="282"/>
      <c r="X244" s="248"/>
      <c r="Y244" s="248"/>
      <c r="Z244" s="248"/>
      <c r="AA244" s="248"/>
      <c r="AB244" s="248"/>
      <c r="AC244" s="248"/>
      <c r="AD244" s="248"/>
      <c r="AE244" s="248"/>
      <c r="AF244" s="282"/>
      <c r="AG244" s="282"/>
      <c r="AH244" s="282"/>
      <c r="AI244" s="282"/>
      <c r="AJ244" s="282"/>
      <c r="AK244" s="282"/>
      <c r="AL244" s="282"/>
      <c r="AM244" s="282"/>
      <c r="AN244" s="282"/>
      <c r="AO244" s="282"/>
      <c r="AP244" s="282"/>
      <c r="AQ244" s="282"/>
      <c r="AR244" s="282"/>
      <c r="AS244" s="282"/>
      <c r="AT244" s="282"/>
      <c r="AU244" s="282"/>
      <c r="AV244" s="282"/>
      <c r="AW244" s="282"/>
      <c r="AX244" s="282"/>
      <c r="AY244" s="282"/>
      <c r="AZ244" s="282"/>
      <c r="BA244" s="282"/>
      <c r="BB244" s="282"/>
      <c r="BC244" s="282"/>
      <c r="BD244" s="282"/>
      <c r="BE244" s="282"/>
      <c r="BF244" s="282"/>
      <c r="BG244" s="282"/>
      <c r="BH244" s="282"/>
      <c r="BI244" s="282"/>
      <c r="BJ244" s="282"/>
      <c r="BK244" s="282"/>
      <c r="BL244" s="282"/>
      <c r="BM244" s="282"/>
      <c r="BN244" s="282"/>
    </row>
    <row r="245" spans="11:66" s="252" customFormat="1" x14ac:dyDescent="0.25">
      <c r="K245" s="251"/>
      <c r="L245" s="247"/>
      <c r="M245" s="248"/>
      <c r="N245" s="248"/>
      <c r="O245" s="248"/>
      <c r="P245" s="248"/>
      <c r="Q245" s="248"/>
      <c r="R245" s="248"/>
      <c r="S245" s="248"/>
      <c r="T245" s="248"/>
      <c r="V245" s="397"/>
      <c r="W245" s="282"/>
      <c r="X245" s="248"/>
      <c r="Y245" s="248"/>
      <c r="Z245" s="248"/>
      <c r="AA245" s="248"/>
      <c r="AB245" s="248"/>
      <c r="AC245" s="248"/>
      <c r="AD245" s="248"/>
      <c r="AE245" s="248"/>
      <c r="AF245" s="282"/>
      <c r="AG245" s="282"/>
      <c r="AH245" s="282"/>
      <c r="AI245" s="282"/>
      <c r="AJ245" s="282"/>
      <c r="AK245" s="282"/>
      <c r="AL245" s="282"/>
      <c r="AM245" s="282"/>
      <c r="AN245" s="282"/>
      <c r="AO245" s="282"/>
      <c r="AP245" s="282"/>
      <c r="AQ245" s="282"/>
      <c r="AR245" s="282"/>
      <c r="AS245" s="282"/>
      <c r="AT245" s="282"/>
      <c r="AU245" s="282"/>
      <c r="AV245" s="282"/>
      <c r="AW245" s="282"/>
      <c r="AX245" s="282"/>
      <c r="AY245" s="282"/>
      <c r="AZ245" s="282"/>
      <c r="BA245" s="282"/>
      <c r="BB245" s="282"/>
      <c r="BC245" s="282"/>
      <c r="BD245" s="282"/>
      <c r="BE245" s="282"/>
      <c r="BF245" s="282"/>
      <c r="BG245" s="282"/>
      <c r="BH245" s="282"/>
      <c r="BI245" s="282"/>
      <c r="BJ245" s="282"/>
      <c r="BK245" s="282"/>
      <c r="BL245" s="282"/>
      <c r="BM245" s="282"/>
      <c r="BN245" s="282"/>
    </row>
    <row r="246" spans="11:66" s="252" customFormat="1" x14ac:dyDescent="0.25">
      <c r="K246" s="251"/>
      <c r="L246" s="247"/>
      <c r="M246" s="248"/>
      <c r="N246" s="248"/>
      <c r="O246" s="248"/>
      <c r="P246" s="248"/>
      <c r="Q246" s="248"/>
      <c r="R246" s="248"/>
      <c r="S246" s="248"/>
      <c r="T246" s="248"/>
      <c r="V246" s="397"/>
      <c r="W246" s="282"/>
      <c r="X246" s="248"/>
      <c r="Y246" s="248"/>
      <c r="Z246" s="248"/>
      <c r="AA246" s="248"/>
      <c r="AB246" s="248"/>
      <c r="AC246" s="248"/>
      <c r="AD246" s="248"/>
      <c r="AE246" s="248"/>
      <c r="AF246" s="282"/>
      <c r="AG246" s="282"/>
      <c r="AH246" s="282"/>
      <c r="AI246" s="282"/>
      <c r="AJ246" s="282"/>
      <c r="AK246" s="282"/>
      <c r="AL246" s="282"/>
      <c r="AM246" s="282"/>
      <c r="AN246" s="282"/>
      <c r="AO246" s="282"/>
      <c r="AP246" s="282"/>
      <c r="AQ246" s="282"/>
      <c r="AR246" s="282"/>
      <c r="AS246" s="282"/>
      <c r="AT246" s="282"/>
      <c r="AU246" s="282"/>
      <c r="AV246" s="282"/>
      <c r="AW246" s="282"/>
      <c r="AX246" s="282"/>
      <c r="AY246" s="282"/>
      <c r="AZ246" s="282"/>
      <c r="BA246" s="282"/>
      <c r="BB246" s="282"/>
      <c r="BC246" s="282"/>
      <c r="BD246" s="282"/>
      <c r="BE246" s="282"/>
      <c r="BF246" s="282"/>
      <c r="BG246" s="282"/>
      <c r="BH246" s="282"/>
      <c r="BI246" s="282"/>
      <c r="BJ246" s="282"/>
      <c r="BK246" s="282"/>
      <c r="BL246" s="282"/>
      <c r="BM246" s="282"/>
      <c r="BN246" s="282"/>
    </row>
    <row r="247" spans="11:66" s="252" customFormat="1" x14ac:dyDescent="0.25">
      <c r="K247" s="251"/>
      <c r="L247" s="247"/>
      <c r="M247" s="248"/>
      <c r="N247" s="248"/>
      <c r="O247" s="248"/>
      <c r="P247" s="248"/>
      <c r="Q247" s="248"/>
      <c r="R247" s="248"/>
      <c r="S247" s="248"/>
      <c r="T247" s="248"/>
      <c r="V247" s="397"/>
      <c r="W247" s="282"/>
      <c r="X247" s="248"/>
      <c r="Y247" s="248"/>
      <c r="Z247" s="248"/>
      <c r="AA247" s="248"/>
      <c r="AB247" s="248"/>
      <c r="AC247" s="248"/>
      <c r="AD247" s="248"/>
      <c r="AE247" s="248"/>
      <c r="AF247" s="282"/>
      <c r="AG247" s="282"/>
      <c r="AH247" s="282"/>
      <c r="AI247" s="282"/>
      <c r="AJ247" s="282"/>
      <c r="AK247" s="282"/>
      <c r="AL247" s="282"/>
      <c r="AM247" s="282"/>
      <c r="AN247" s="282"/>
      <c r="AO247" s="282"/>
      <c r="AP247" s="282"/>
      <c r="AQ247" s="282"/>
      <c r="AR247" s="282"/>
      <c r="AS247" s="282"/>
      <c r="AT247" s="282"/>
      <c r="AU247" s="282"/>
      <c r="AV247" s="282"/>
      <c r="AW247" s="282"/>
      <c r="AX247" s="282"/>
      <c r="AY247" s="282"/>
      <c r="AZ247" s="282"/>
      <c r="BA247" s="282"/>
      <c r="BB247" s="282"/>
      <c r="BC247" s="282"/>
      <c r="BD247" s="282"/>
      <c r="BE247" s="282"/>
      <c r="BF247" s="282"/>
      <c r="BG247" s="282"/>
      <c r="BH247" s="282"/>
      <c r="BI247" s="282"/>
      <c r="BJ247" s="282"/>
      <c r="BK247" s="282"/>
      <c r="BL247" s="282"/>
      <c r="BM247" s="282"/>
      <c r="BN247" s="282"/>
    </row>
    <row r="248" spans="11:66" s="252" customFormat="1" x14ac:dyDescent="0.25">
      <c r="K248" s="251"/>
      <c r="L248" s="247"/>
      <c r="M248" s="248"/>
      <c r="N248" s="248"/>
      <c r="O248" s="248"/>
      <c r="P248" s="248"/>
      <c r="Q248" s="248"/>
      <c r="R248" s="248"/>
      <c r="S248" s="248"/>
      <c r="T248" s="248"/>
      <c r="V248" s="397"/>
      <c r="W248" s="282"/>
      <c r="X248" s="248"/>
      <c r="Y248" s="248"/>
      <c r="Z248" s="248"/>
      <c r="AA248" s="248"/>
      <c r="AB248" s="248"/>
      <c r="AC248" s="248"/>
      <c r="AD248" s="248"/>
      <c r="AE248" s="248"/>
      <c r="AF248" s="282"/>
      <c r="AG248" s="282"/>
      <c r="AH248" s="282"/>
      <c r="AI248" s="282"/>
      <c r="AJ248" s="282"/>
      <c r="AK248" s="282"/>
      <c r="AL248" s="282"/>
      <c r="AM248" s="282"/>
      <c r="AN248" s="282"/>
      <c r="AO248" s="282"/>
      <c r="AP248" s="282"/>
      <c r="AQ248" s="282"/>
      <c r="AR248" s="282"/>
      <c r="AS248" s="282"/>
      <c r="AT248" s="282"/>
      <c r="AU248" s="282"/>
      <c r="AV248" s="282"/>
      <c r="AW248" s="282"/>
      <c r="AX248" s="282"/>
      <c r="AY248" s="282"/>
      <c r="AZ248" s="282"/>
      <c r="BA248" s="282"/>
      <c r="BB248" s="282"/>
      <c r="BC248" s="282"/>
      <c r="BD248" s="282"/>
      <c r="BE248" s="282"/>
      <c r="BF248" s="282"/>
      <c r="BG248" s="282"/>
      <c r="BH248" s="282"/>
      <c r="BI248" s="282"/>
      <c r="BJ248" s="282"/>
      <c r="BK248" s="282"/>
      <c r="BL248" s="282"/>
      <c r="BM248" s="282"/>
      <c r="BN248" s="282"/>
    </row>
    <row r="249" spans="11:66" s="252" customFormat="1" x14ac:dyDescent="0.25">
      <c r="K249" s="251"/>
      <c r="L249" s="247"/>
      <c r="M249" s="248"/>
      <c r="N249" s="248"/>
      <c r="O249" s="248"/>
      <c r="P249" s="248"/>
      <c r="Q249" s="248"/>
      <c r="R249" s="248"/>
      <c r="S249" s="248"/>
      <c r="T249" s="248"/>
      <c r="V249" s="397"/>
      <c r="W249" s="282"/>
      <c r="X249" s="248"/>
      <c r="Y249" s="248"/>
      <c r="Z249" s="248"/>
      <c r="AA249" s="248"/>
      <c r="AB249" s="248"/>
      <c r="AC249" s="248"/>
      <c r="AD249" s="248"/>
      <c r="AE249" s="248"/>
      <c r="AF249" s="282"/>
      <c r="AG249" s="282"/>
      <c r="AH249" s="282"/>
      <c r="AI249" s="282"/>
      <c r="AJ249" s="282"/>
      <c r="AK249" s="282"/>
      <c r="AL249" s="282"/>
      <c r="AM249" s="282"/>
      <c r="AN249" s="282"/>
      <c r="AO249" s="282"/>
      <c r="AP249" s="282"/>
      <c r="AQ249" s="282"/>
      <c r="AR249" s="282"/>
      <c r="AS249" s="282"/>
      <c r="AT249" s="282"/>
      <c r="AU249" s="282"/>
      <c r="AV249" s="282"/>
      <c r="AW249" s="282"/>
      <c r="AX249" s="282"/>
      <c r="AY249" s="282"/>
      <c r="AZ249" s="282"/>
      <c r="BA249" s="282"/>
      <c r="BB249" s="282"/>
      <c r="BC249" s="282"/>
      <c r="BD249" s="282"/>
      <c r="BE249" s="282"/>
      <c r="BF249" s="282"/>
      <c r="BG249" s="282"/>
      <c r="BH249" s="282"/>
      <c r="BI249" s="282"/>
      <c r="BJ249" s="282"/>
      <c r="BK249" s="282"/>
      <c r="BL249" s="282"/>
      <c r="BM249" s="282"/>
      <c r="BN249" s="282"/>
    </row>
    <row r="250" spans="11:66" s="252" customFormat="1" x14ac:dyDescent="0.25">
      <c r="K250" s="251"/>
      <c r="L250" s="247"/>
      <c r="M250" s="248"/>
      <c r="N250" s="248"/>
      <c r="O250" s="248"/>
      <c r="P250" s="248"/>
      <c r="Q250" s="248"/>
      <c r="R250" s="248"/>
      <c r="S250" s="248"/>
      <c r="T250" s="248"/>
      <c r="V250" s="397"/>
      <c r="W250" s="282"/>
      <c r="X250" s="248"/>
      <c r="Y250" s="248"/>
      <c r="Z250" s="248"/>
      <c r="AA250" s="248"/>
      <c r="AB250" s="248"/>
      <c r="AC250" s="248"/>
      <c r="AD250" s="248"/>
      <c r="AE250" s="248"/>
      <c r="AF250" s="282"/>
      <c r="AG250" s="282"/>
      <c r="AH250" s="282"/>
      <c r="AI250" s="282"/>
      <c r="AJ250" s="282"/>
      <c r="AK250" s="282"/>
      <c r="AL250" s="282"/>
      <c r="AM250" s="282"/>
      <c r="AN250" s="282"/>
      <c r="AO250" s="282"/>
      <c r="AP250" s="282"/>
      <c r="AQ250" s="282"/>
      <c r="AR250" s="282"/>
      <c r="AS250" s="282"/>
      <c r="AT250" s="282"/>
      <c r="AU250" s="282"/>
      <c r="AV250" s="282"/>
      <c r="AW250" s="282"/>
      <c r="AX250" s="282"/>
      <c r="AY250" s="282"/>
      <c r="AZ250" s="282"/>
      <c r="BA250" s="282"/>
      <c r="BB250" s="282"/>
      <c r="BC250" s="282"/>
      <c r="BD250" s="282"/>
      <c r="BE250" s="282"/>
      <c r="BF250" s="282"/>
      <c r="BG250" s="282"/>
      <c r="BH250" s="282"/>
      <c r="BI250" s="282"/>
      <c r="BJ250" s="282"/>
      <c r="BK250" s="282"/>
      <c r="BL250" s="282"/>
      <c r="BM250" s="282"/>
      <c r="BN250" s="282"/>
    </row>
    <row r="251" spans="11:66" s="252" customFormat="1" x14ac:dyDescent="0.25">
      <c r="K251" s="251"/>
      <c r="L251" s="247"/>
      <c r="M251" s="248"/>
      <c r="N251" s="248"/>
      <c r="O251" s="248"/>
      <c r="P251" s="248"/>
      <c r="Q251" s="248"/>
      <c r="R251" s="248"/>
      <c r="S251" s="248"/>
      <c r="T251" s="248"/>
      <c r="V251" s="397"/>
      <c r="W251" s="282"/>
      <c r="X251" s="248"/>
      <c r="Y251" s="248"/>
      <c r="Z251" s="248"/>
      <c r="AA251" s="248"/>
      <c r="AB251" s="248"/>
      <c r="AC251" s="248"/>
      <c r="AD251" s="248"/>
      <c r="AE251" s="248"/>
      <c r="AF251" s="282"/>
      <c r="AG251" s="282"/>
      <c r="AH251" s="282"/>
      <c r="AI251" s="282"/>
      <c r="AJ251" s="282"/>
      <c r="AK251" s="282"/>
      <c r="AL251" s="282"/>
      <c r="AM251" s="282"/>
      <c r="AN251" s="282"/>
      <c r="AO251" s="282"/>
      <c r="AP251" s="282"/>
      <c r="AQ251" s="282"/>
      <c r="AR251" s="282"/>
      <c r="AS251" s="282"/>
      <c r="AT251" s="282"/>
      <c r="AU251" s="282"/>
      <c r="AV251" s="282"/>
      <c r="AW251" s="282"/>
      <c r="AX251" s="282"/>
      <c r="AY251" s="282"/>
      <c r="AZ251" s="282"/>
      <c r="BA251" s="282"/>
      <c r="BB251" s="282"/>
      <c r="BC251" s="282"/>
      <c r="BD251" s="282"/>
      <c r="BE251" s="282"/>
      <c r="BF251" s="282"/>
      <c r="BG251" s="282"/>
      <c r="BH251" s="282"/>
      <c r="BI251" s="282"/>
      <c r="BJ251" s="282"/>
      <c r="BK251" s="282"/>
      <c r="BL251" s="282"/>
      <c r="BM251" s="282"/>
      <c r="BN251" s="282"/>
    </row>
    <row r="252" spans="11:66" s="252" customFormat="1" x14ac:dyDescent="0.25">
      <c r="K252" s="251"/>
      <c r="L252" s="247"/>
      <c r="M252" s="248"/>
      <c r="N252" s="248"/>
      <c r="O252" s="248"/>
      <c r="P252" s="248"/>
      <c r="Q252" s="248"/>
      <c r="R252" s="248"/>
      <c r="S252" s="248"/>
      <c r="T252" s="248"/>
      <c r="V252" s="397"/>
      <c r="W252" s="282"/>
      <c r="X252" s="248"/>
      <c r="Y252" s="248"/>
      <c r="Z252" s="248"/>
      <c r="AA252" s="248"/>
      <c r="AB252" s="248"/>
      <c r="AC252" s="248"/>
      <c r="AD252" s="248"/>
      <c r="AE252" s="248"/>
      <c r="AF252" s="282"/>
      <c r="AG252" s="282"/>
      <c r="AH252" s="282"/>
      <c r="AI252" s="282"/>
      <c r="AJ252" s="282"/>
      <c r="AK252" s="282"/>
      <c r="AL252" s="282"/>
      <c r="AM252" s="282"/>
      <c r="AN252" s="282"/>
      <c r="AO252" s="282"/>
      <c r="AP252" s="282"/>
      <c r="AQ252" s="282"/>
      <c r="AR252" s="282"/>
      <c r="AS252" s="282"/>
      <c r="AT252" s="282"/>
      <c r="AU252" s="282"/>
      <c r="AV252" s="282"/>
      <c r="AW252" s="282"/>
      <c r="AX252" s="282"/>
      <c r="AY252" s="282"/>
      <c r="AZ252" s="282"/>
      <c r="BA252" s="282"/>
      <c r="BB252" s="282"/>
      <c r="BC252" s="282"/>
      <c r="BD252" s="282"/>
      <c r="BE252" s="282"/>
      <c r="BF252" s="282"/>
      <c r="BG252" s="282"/>
      <c r="BH252" s="282"/>
      <c r="BI252" s="282"/>
      <c r="BJ252" s="282"/>
      <c r="BK252" s="282"/>
      <c r="BL252" s="282"/>
      <c r="BM252" s="282"/>
      <c r="BN252" s="282"/>
    </row>
    <row r="253" spans="11:66" s="252" customFormat="1" x14ac:dyDescent="0.25">
      <c r="K253" s="251"/>
      <c r="L253" s="247"/>
      <c r="M253" s="248"/>
      <c r="N253" s="248"/>
      <c r="O253" s="248"/>
      <c r="P253" s="248"/>
      <c r="Q253" s="248"/>
      <c r="R253" s="248"/>
      <c r="S253" s="248"/>
      <c r="T253" s="248"/>
      <c r="V253" s="397"/>
      <c r="W253" s="282"/>
      <c r="X253" s="248"/>
      <c r="Y253" s="248"/>
      <c r="Z253" s="248"/>
      <c r="AA253" s="248"/>
      <c r="AB253" s="248"/>
      <c r="AC253" s="248"/>
      <c r="AD253" s="248"/>
      <c r="AE253" s="248"/>
      <c r="AF253" s="282"/>
      <c r="AG253" s="282"/>
      <c r="AH253" s="282"/>
      <c r="AI253" s="282"/>
      <c r="AJ253" s="282"/>
      <c r="AK253" s="282"/>
      <c r="AL253" s="282"/>
      <c r="AM253" s="282"/>
      <c r="AN253" s="282"/>
      <c r="AO253" s="282"/>
      <c r="AP253" s="282"/>
      <c r="AQ253" s="282"/>
      <c r="AR253" s="282"/>
      <c r="AS253" s="282"/>
      <c r="AT253" s="282"/>
      <c r="AU253" s="282"/>
      <c r="AV253" s="282"/>
      <c r="AW253" s="282"/>
      <c r="AX253" s="282"/>
      <c r="AY253" s="282"/>
      <c r="AZ253" s="282"/>
      <c r="BA253" s="282"/>
      <c r="BB253" s="282"/>
      <c r="BC253" s="282"/>
      <c r="BD253" s="282"/>
      <c r="BE253" s="282"/>
      <c r="BF253" s="282"/>
      <c r="BG253" s="282"/>
      <c r="BH253" s="282"/>
      <c r="BI253" s="282"/>
      <c r="BJ253" s="282"/>
      <c r="BK253" s="282"/>
      <c r="BL253" s="282"/>
      <c r="BM253" s="282"/>
      <c r="BN253" s="282"/>
    </row>
    <row r="254" spans="11:66" s="252" customFormat="1" x14ac:dyDescent="0.25">
      <c r="K254" s="251"/>
      <c r="L254" s="247"/>
      <c r="M254" s="248"/>
      <c r="N254" s="248"/>
      <c r="O254" s="248"/>
      <c r="P254" s="248"/>
      <c r="Q254" s="248"/>
      <c r="R254" s="248"/>
      <c r="S254" s="248"/>
      <c r="T254" s="248"/>
      <c r="V254" s="397"/>
      <c r="W254" s="282"/>
      <c r="X254" s="248"/>
      <c r="Y254" s="248"/>
      <c r="Z254" s="248"/>
      <c r="AA254" s="248"/>
      <c r="AB254" s="248"/>
      <c r="AC254" s="248"/>
      <c r="AD254" s="248"/>
      <c r="AE254" s="248"/>
      <c r="AF254" s="282"/>
      <c r="AG254" s="282"/>
      <c r="AH254" s="282"/>
      <c r="AI254" s="282"/>
      <c r="AJ254" s="282"/>
      <c r="AK254" s="282"/>
      <c r="AL254" s="282"/>
      <c r="AM254" s="282"/>
      <c r="AN254" s="282"/>
      <c r="AO254" s="282"/>
      <c r="AP254" s="282"/>
      <c r="AQ254" s="282"/>
      <c r="AR254" s="282"/>
      <c r="AS254" s="282"/>
      <c r="AT254" s="282"/>
      <c r="AU254" s="282"/>
      <c r="AV254" s="282"/>
      <c r="AW254" s="282"/>
      <c r="AX254" s="282"/>
      <c r="AY254" s="282"/>
      <c r="AZ254" s="282"/>
      <c r="BA254" s="282"/>
      <c r="BB254" s="282"/>
      <c r="BC254" s="282"/>
      <c r="BD254" s="282"/>
      <c r="BE254" s="282"/>
      <c r="BF254" s="282"/>
      <c r="BG254" s="282"/>
      <c r="BH254" s="282"/>
      <c r="BI254" s="282"/>
      <c r="BJ254" s="282"/>
      <c r="BK254" s="282"/>
      <c r="BL254" s="282"/>
      <c r="BM254" s="282"/>
      <c r="BN254" s="282"/>
    </row>
    <row r="255" spans="11:66" s="252" customFormat="1" x14ac:dyDescent="0.25">
      <c r="K255" s="251"/>
      <c r="L255" s="247"/>
      <c r="M255" s="248"/>
      <c r="N255" s="248"/>
      <c r="O255" s="248"/>
      <c r="P255" s="248"/>
      <c r="Q255" s="248"/>
      <c r="R255" s="248"/>
      <c r="S255" s="248"/>
      <c r="T255" s="248"/>
      <c r="V255" s="397"/>
      <c r="W255" s="282"/>
      <c r="X255" s="248"/>
      <c r="Y255" s="248"/>
      <c r="Z255" s="248"/>
      <c r="AA255" s="248"/>
      <c r="AB255" s="248"/>
      <c r="AC255" s="248"/>
      <c r="AD255" s="248"/>
      <c r="AE255" s="248"/>
      <c r="AF255" s="282"/>
      <c r="AG255" s="282"/>
      <c r="AH255" s="282"/>
      <c r="AI255" s="282"/>
      <c r="AJ255" s="282"/>
      <c r="AK255" s="282"/>
      <c r="AL255" s="282"/>
      <c r="AM255" s="282"/>
      <c r="AN255" s="282"/>
      <c r="AO255" s="282"/>
      <c r="AP255" s="282"/>
      <c r="AQ255" s="282"/>
      <c r="AR255" s="282"/>
      <c r="AS255" s="282"/>
      <c r="AT255" s="282"/>
      <c r="AU255" s="282"/>
      <c r="AV255" s="282"/>
      <c r="AW255" s="282"/>
      <c r="AX255" s="282"/>
      <c r="AY255" s="282"/>
      <c r="AZ255" s="282"/>
      <c r="BA255" s="282"/>
      <c r="BB255" s="282"/>
      <c r="BC255" s="282"/>
      <c r="BD255" s="282"/>
      <c r="BE255" s="282"/>
      <c r="BF255" s="282"/>
      <c r="BG255" s="282"/>
      <c r="BH255" s="282"/>
      <c r="BI255" s="282"/>
      <c r="BJ255" s="282"/>
      <c r="BK255" s="282"/>
      <c r="BL255" s="282"/>
      <c r="BM255" s="282"/>
      <c r="BN255" s="282"/>
    </row>
    <row r="256" spans="11:66" s="252" customFormat="1" x14ac:dyDescent="0.25">
      <c r="K256" s="251"/>
      <c r="L256" s="247"/>
      <c r="M256" s="248"/>
      <c r="N256" s="248"/>
      <c r="O256" s="248"/>
      <c r="P256" s="248"/>
      <c r="Q256" s="248"/>
      <c r="R256" s="248"/>
      <c r="S256" s="248"/>
      <c r="T256" s="248"/>
      <c r="V256" s="397"/>
      <c r="W256" s="282"/>
      <c r="X256" s="248"/>
      <c r="Y256" s="248"/>
      <c r="Z256" s="248"/>
      <c r="AA256" s="248"/>
      <c r="AB256" s="248"/>
      <c r="AC256" s="248"/>
      <c r="AD256" s="248"/>
      <c r="AE256" s="248"/>
      <c r="AF256" s="282"/>
      <c r="AG256" s="282"/>
      <c r="AH256" s="282"/>
      <c r="AI256" s="282"/>
      <c r="AJ256" s="282"/>
      <c r="AK256" s="282"/>
      <c r="AL256" s="282"/>
      <c r="AM256" s="282"/>
      <c r="AN256" s="282"/>
      <c r="AO256" s="282"/>
      <c r="AP256" s="282"/>
      <c r="AQ256" s="282"/>
      <c r="AR256" s="282"/>
      <c r="AS256" s="282"/>
      <c r="AT256" s="282"/>
      <c r="AU256" s="282"/>
      <c r="AV256" s="282"/>
      <c r="AW256" s="282"/>
      <c r="AX256" s="282"/>
      <c r="AY256" s="282"/>
      <c r="AZ256" s="282"/>
      <c r="BA256" s="282"/>
      <c r="BB256" s="282"/>
      <c r="BC256" s="282"/>
      <c r="BD256" s="282"/>
      <c r="BE256" s="282"/>
      <c r="BF256" s="282"/>
      <c r="BG256" s="282"/>
      <c r="BH256" s="282"/>
      <c r="BI256" s="282"/>
      <c r="BJ256" s="282"/>
      <c r="BK256" s="282"/>
      <c r="BL256" s="282"/>
      <c r="BM256" s="282"/>
      <c r="BN256" s="282"/>
    </row>
    <row r="257" spans="11:66" s="252" customFormat="1" x14ac:dyDescent="0.25">
      <c r="K257" s="251"/>
      <c r="L257" s="247"/>
      <c r="M257" s="248"/>
      <c r="N257" s="248"/>
      <c r="O257" s="248"/>
      <c r="P257" s="248"/>
      <c r="Q257" s="248"/>
      <c r="R257" s="248"/>
      <c r="S257" s="248"/>
      <c r="T257" s="248"/>
      <c r="V257" s="397"/>
      <c r="W257" s="282"/>
      <c r="X257" s="248"/>
      <c r="Y257" s="248"/>
      <c r="Z257" s="248"/>
      <c r="AA257" s="248"/>
      <c r="AB257" s="248"/>
      <c r="AC257" s="248"/>
      <c r="AD257" s="248"/>
      <c r="AE257" s="248"/>
      <c r="AF257" s="282"/>
      <c r="AG257" s="282"/>
      <c r="AH257" s="282"/>
      <c r="AI257" s="282"/>
      <c r="AJ257" s="282"/>
      <c r="AK257" s="282"/>
      <c r="AL257" s="282"/>
      <c r="AM257" s="282"/>
      <c r="AN257" s="282"/>
      <c r="AO257" s="282"/>
      <c r="AP257" s="282"/>
      <c r="AQ257" s="282"/>
      <c r="AR257" s="282"/>
      <c r="AS257" s="282"/>
      <c r="AT257" s="282"/>
      <c r="AU257" s="282"/>
      <c r="AV257" s="282"/>
      <c r="AW257" s="282"/>
      <c r="AX257" s="282"/>
      <c r="AY257" s="282"/>
      <c r="AZ257" s="282"/>
      <c r="BA257" s="282"/>
      <c r="BB257" s="282"/>
      <c r="BC257" s="282"/>
      <c r="BD257" s="282"/>
      <c r="BE257" s="282"/>
      <c r="BF257" s="282"/>
      <c r="BG257" s="282"/>
      <c r="BH257" s="282"/>
      <c r="BI257" s="282"/>
      <c r="BJ257" s="282"/>
      <c r="BK257" s="282"/>
      <c r="BL257" s="282"/>
      <c r="BM257" s="282"/>
      <c r="BN257" s="282"/>
    </row>
    <row r="258" spans="11:66" s="252" customFormat="1" x14ac:dyDescent="0.25">
      <c r="K258" s="251"/>
      <c r="L258" s="247"/>
      <c r="M258" s="248"/>
      <c r="N258" s="248"/>
      <c r="O258" s="248"/>
      <c r="P258" s="248"/>
      <c r="Q258" s="248"/>
      <c r="R258" s="248"/>
      <c r="S258" s="248"/>
      <c r="T258" s="248"/>
      <c r="V258" s="397"/>
      <c r="W258" s="282"/>
      <c r="X258" s="248"/>
      <c r="Y258" s="248"/>
      <c r="Z258" s="248"/>
      <c r="AA258" s="248"/>
      <c r="AB258" s="248"/>
      <c r="AC258" s="248"/>
      <c r="AD258" s="248"/>
      <c r="AE258" s="248"/>
      <c r="AF258" s="282"/>
      <c r="AG258" s="282"/>
      <c r="AH258" s="282"/>
      <c r="AI258" s="282"/>
      <c r="AJ258" s="282"/>
      <c r="AK258" s="282"/>
      <c r="AL258" s="282"/>
      <c r="AM258" s="282"/>
      <c r="AN258" s="282"/>
      <c r="AO258" s="282"/>
      <c r="AP258" s="282"/>
      <c r="AQ258" s="282"/>
      <c r="AR258" s="282"/>
      <c r="AS258" s="282"/>
      <c r="AT258" s="282"/>
      <c r="AU258" s="282"/>
      <c r="AV258" s="282"/>
      <c r="AW258" s="282"/>
      <c r="AX258" s="282"/>
      <c r="AY258" s="282"/>
      <c r="AZ258" s="282"/>
      <c r="BA258" s="282"/>
      <c r="BB258" s="282"/>
      <c r="BC258" s="282"/>
      <c r="BD258" s="282"/>
      <c r="BE258" s="282"/>
      <c r="BF258" s="282"/>
      <c r="BG258" s="282"/>
      <c r="BH258" s="282"/>
      <c r="BI258" s="282"/>
      <c r="BJ258" s="282"/>
      <c r="BK258" s="282"/>
      <c r="BL258" s="282"/>
      <c r="BM258" s="282"/>
      <c r="BN258" s="282"/>
    </row>
    <row r="259" spans="11:66" s="252" customFormat="1" x14ac:dyDescent="0.25">
      <c r="K259" s="251"/>
      <c r="L259" s="247"/>
      <c r="M259" s="248"/>
      <c r="N259" s="248"/>
      <c r="O259" s="248"/>
      <c r="P259" s="248"/>
      <c r="Q259" s="248"/>
      <c r="R259" s="248"/>
      <c r="S259" s="248"/>
      <c r="T259" s="248"/>
      <c r="V259" s="397"/>
      <c r="W259" s="282"/>
      <c r="X259" s="248"/>
      <c r="Y259" s="248"/>
      <c r="Z259" s="248"/>
      <c r="AA259" s="248"/>
      <c r="AB259" s="248"/>
      <c r="AC259" s="248"/>
      <c r="AD259" s="248"/>
      <c r="AE259" s="248"/>
      <c r="AF259" s="282"/>
      <c r="AG259" s="282"/>
      <c r="AH259" s="282"/>
      <c r="AI259" s="282"/>
      <c r="AJ259" s="282"/>
      <c r="AK259" s="282"/>
      <c r="AL259" s="282"/>
      <c r="AM259" s="282"/>
      <c r="AN259" s="282"/>
      <c r="AO259" s="282"/>
      <c r="AP259" s="282"/>
      <c r="AQ259" s="282"/>
      <c r="AR259" s="282"/>
      <c r="AS259" s="282"/>
      <c r="AT259" s="282"/>
      <c r="AU259" s="282"/>
      <c r="AV259" s="282"/>
      <c r="AW259" s="282"/>
      <c r="AX259" s="282"/>
      <c r="AY259" s="282"/>
      <c r="AZ259" s="282"/>
      <c r="BA259" s="282"/>
      <c r="BB259" s="282"/>
      <c r="BC259" s="282"/>
      <c r="BD259" s="282"/>
      <c r="BE259" s="282"/>
      <c r="BF259" s="282"/>
      <c r="BG259" s="282"/>
      <c r="BH259" s="282"/>
      <c r="BI259" s="282"/>
      <c r="BJ259" s="282"/>
      <c r="BK259" s="282"/>
      <c r="BL259" s="282"/>
      <c r="BM259" s="282"/>
      <c r="BN259" s="282"/>
    </row>
    <row r="260" spans="11:66" s="252" customFormat="1" x14ac:dyDescent="0.25">
      <c r="K260" s="251"/>
      <c r="L260" s="247"/>
      <c r="M260" s="248"/>
      <c r="N260" s="248"/>
      <c r="O260" s="248"/>
      <c r="P260" s="248"/>
      <c r="Q260" s="248"/>
      <c r="R260" s="248"/>
      <c r="S260" s="248"/>
      <c r="T260" s="248"/>
      <c r="V260" s="397"/>
      <c r="W260" s="282"/>
      <c r="X260" s="248"/>
      <c r="Y260" s="248"/>
      <c r="Z260" s="248"/>
      <c r="AA260" s="248"/>
      <c r="AB260" s="248"/>
      <c r="AC260" s="248"/>
      <c r="AD260" s="248"/>
      <c r="AE260" s="248"/>
      <c r="AF260" s="282"/>
      <c r="AG260" s="282"/>
      <c r="AH260" s="282"/>
      <c r="AI260" s="282"/>
      <c r="AJ260" s="282"/>
      <c r="AK260" s="282"/>
      <c r="AL260" s="282"/>
      <c r="AM260" s="282"/>
      <c r="AN260" s="282"/>
      <c r="AO260" s="282"/>
      <c r="AP260" s="282"/>
      <c r="AQ260" s="282"/>
      <c r="AR260" s="282"/>
      <c r="AS260" s="282"/>
      <c r="AT260" s="282"/>
      <c r="AU260" s="282"/>
      <c r="AV260" s="282"/>
      <c r="AW260" s="282"/>
      <c r="AX260" s="282"/>
      <c r="AY260" s="282"/>
      <c r="AZ260" s="282"/>
      <c r="BA260" s="282"/>
      <c r="BB260" s="282"/>
      <c r="BC260" s="282"/>
      <c r="BD260" s="282"/>
      <c r="BE260" s="282"/>
      <c r="BF260" s="282"/>
      <c r="BG260" s="282"/>
      <c r="BH260" s="282"/>
      <c r="BI260" s="282"/>
      <c r="BJ260" s="282"/>
      <c r="BK260" s="282"/>
      <c r="BL260" s="282"/>
      <c r="BM260" s="282"/>
      <c r="BN260" s="282"/>
    </row>
    <row r="261" spans="11:66" s="252" customFormat="1" x14ac:dyDescent="0.25">
      <c r="K261" s="251"/>
      <c r="L261" s="247"/>
      <c r="M261" s="248"/>
      <c r="N261" s="248"/>
      <c r="O261" s="248"/>
      <c r="P261" s="248"/>
      <c r="Q261" s="248"/>
      <c r="R261" s="248"/>
      <c r="S261" s="248"/>
      <c r="T261" s="248"/>
      <c r="V261" s="397"/>
      <c r="W261" s="282"/>
      <c r="X261" s="248"/>
      <c r="Y261" s="248"/>
      <c r="Z261" s="248"/>
      <c r="AA261" s="248"/>
      <c r="AB261" s="248"/>
      <c r="AC261" s="248"/>
      <c r="AD261" s="248"/>
      <c r="AE261" s="248"/>
      <c r="AF261" s="282"/>
      <c r="AG261" s="282"/>
      <c r="AH261" s="282"/>
      <c r="AI261" s="282"/>
      <c r="AJ261" s="282"/>
      <c r="AK261" s="282"/>
      <c r="AL261" s="282"/>
      <c r="AM261" s="282"/>
      <c r="AN261" s="282"/>
      <c r="AO261" s="282"/>
      <c r="AP261" s="282"/>
      <c r="AQ261" s="282"/>
      <c r="AR261" s="282"/>
      <c r="AS261" s="282"/>
      <c r="AT261" s="282"/>
      <c r="AU261" s="282"/>
      <c r="AV261" s="282"/>
      <c r="AW261" s="282"/>
      <c r="AX261" s="282"/>
      <c r="AY261" s="282"/>
      <c r="AZ261" s="282"/>
      <c r="BA261" s="282"/>
      <c r="BB261" s="282"/>
      <c r="BC261" s="282"/>
      <c r="BD261" s="282"/>
      <c r="BE261" s="282"/>
      <c r="BF261" s="282"/>
      <c r="BG261" s="282"/>
      <c r="BH261" s="282"/>
      <c r="BI261" s="282"/>
      <c r="BJ261" s="282"/>
      <c r="BK261" s="282"/>
      <c r="BL261" s="282"/>
      <c r="BM261" s="282"/>
      <c r="BN261" s="282"/>
    </row>
    <row r="262" spans="11:66" s="252" customFormat="1" x14ac:dyDescent="0.25">
      <c r="K262" s="251"/>
      <c r="L262" s="247"/>
      <c r="M262" s="248"/>
      <c r="N262" s="248"/>
      <c r="O262" s="248"/>
      <c r="P262" s="248"/>
      <c r="Q262" s="248"/>
      <c r="R262" s="248"/>
      <c r="S262" s="248"/>
      <c r="T262" s="248"/>
      <c r="V262" s="397"/>
      <c r="W262" s="282"/>
      <c r="X262" s="248"/>
      <c r="Y262" s="248"/>
      <c r="Z262" s="248"/>
      <c r="AA262" s="248"/>
      <c r="AB262" s="248"/>
      <c r="AC262" s="248"/>
      <c r="AD262" s="248"/>
      <c r="AE262" s="248"/>
      <c r="AF262" s="282"/>
      <c r="AG262" s="282"/>
      <c r="AH262" s="282"/>
      <c r="AI262" s="282"/>
      <c r="AJ262" s="282"/>
      <c r="AK262" s="282"/>
      <c r="AL262" s="282"/>
      <c r="AM262" s="282"/>
      <c r="AN262" s="282"/>
      <c r="AO262" s="282"/>
      <c r="AP262" s="282"/>
      <c r="AQ262" s="282"/>
      <c r="AR262" s="282"/>
      <c r="AS262" s="282"/>
      <c r="AT262" s="282"/>
      <c r="AU262" s="282"/>
      <c r="AV262" s="282"/>
      <c r="AW262" s="282"/>
      <c r="AX262" s="282"/>
      <c r="AY262" s="282"/>
      <c r="AZ262" s="282"/>
      <c r="BA262" s="282"/>
      <c r="BB262" s="282"/>
      <c r="BC262" s="282"/>
      <c r="BD262" s="282"/>
      <c r="BE262" s="282"/>
      <c r="BF262" s="282"/>
      <c r="BG262" s="282"/>
      <c r="BH262" s="282"/>
      <c r="BI262" s="282"/>
      <c r="BJ262" s="282"/>
      <c r="BK262" s="282"/>
      <c r="BL262" s="282"/>
      <c r="BM262" s="282"/>
      <c r="BN262" s="282"/>
    </row>
    <row r="263" spans="11:66" s="252" customFormat="1" x14ac:dyDescent="0.25">
      <c r="K263" s="251"/>
      <c r="L263" s="247"/>
      <c r="M263" s="248"/>
      <c r="N263" s="248"/>
      <c r="O263" s="248"/>
      <c r="P263" s="248"/>
      <c r="Q263" s="248"/>
      <c r="R263" s="248"/>
      <c r="S263" s="248"/>
      <c r="T263" s="248"/>
      <c r="V263" s="397"/>
      <c r="W263" s="282"/>
      <c r="X263" s="248"/>
      <c r="Y263" s="248"/>
      <c r="Z263" s="248"/>
      <c r="AA263" s="248"/>
      <c r="AB263" s="248"/>
      <c r="AC263" s="248"/>
      <c r="AD263" s="248"/>
      <c r="AE263" s="248"/>
      <c r="AF263" s="282"/>
      <c r="AG263" s="282"/>
      <c r="AH263" s="282"/>
      <c r="AI263" s="282"/>
      <c r="AJ263" s="282"/>
      <c r="AK263" s="282"/>
      <c r="AL263" s="282"/>
      <c r="AM263" s="282"/>
      <c r="AN263" s="282"/>
      <c r="AO263" s="282"/>
      <c r="AP263" s="282"/>
      <c r="AQ263" s="282"/>
      <c r="AR263" s="282"/>
      <c r="AS263" s="282"/>
      <c r="AT263" s="282"/>
      <c r="AU263" s="282"/>
      <c r="AV263" s="282"/>
      <c r="AW263" s="282"/>
      <c r="AX263" s="282"/>
      <c r="AY263" s="282"/>
      <c r="AZ263" s="282"/>
      <c r="BA263" s="282"/>
      <c r="BB263" s="282"/>
      <c r="BC263" s="282"/>
      <c r="BD263" s="282"/>
      <c r="BE263" s="282"/>
      <c r="BF263" s="282"/>
      <c r="BG263" s="282"/>
      <c r="BH263" s="282"/>
      <c r="BI263" s="282"/>
      <c r="BJ263" s="282"/>
      <c r="BK263" s="282"/>
      <c r="BL263" s="282"/>
      <c r="BM263" s="282"/>
      <c r="BN263" s="282"/>
    </row>
    <row r="264" spans="11:66" s="252" customFormat="1" x14ac:dyDescent="0.25">
      <c r="K264" s="251"/>
      <c r="L264" s="247"/>
      <c r="M264" s="248"/>
      <c r="N264" s="248"/>
      <c r="O264" s="248"/>
      <c r="P264" s="248"/>
      <c r="Q264" s="248"/>
      <c r="R264" s="248"/>
      <c r="S264" s="248"/>
      <c r="T264" s="248"/>
      <c r="V264" s="397"/>
      <c r="W264" s="282"/>
      <c r="X264" s="248"/>
      <c r="Y264" s="248"/>
      <c r="Z264" s="248"/>
      <c r="AA264" s="248"/>
      <c r="AB264" s="248"/>
      <c r="AC264" s="248"/>
      <c r="AD264" s="248"/>
      <c r="AE264" s="248"/>
      <c r="AF264" s="282"/>
      <c r="AG264" s="282"/>
      <c r="AH264" s="282"/>
      <c r="AI264" s="282"/>
      <c r="AJ264" s="282"/>
      <c r="AK264" s="282"/>
      <c r="AL264" s="282"/>
      <c r="AM264" s="282"/>
      <c r="AN264" s="282"/>
      <c r="AO264" s="282"/>
      <c r="AP264" s="282"/>
      <c r="AQ264" s="282"/>
      <c r="AR264" s="282"/>
      <c r="AS264" s="282"/>
      <c r="AT264" s="282"/>
      <c r="AU264" s="282"/>
      <c r="AV264" s="282"/>
      <c r="AW264" s="282"/>
      <c r="AX264" s="282"/>
      <c r="AY264" s="282"/>
      <c r="AZ264" s="282"/>
      <c r="BA264" s="282"/>
      <c r="BB264" s="282"/>
      <c r="BC264" s="282"/>
      <c r="BD264" s="282"/>
      <c r="BE264" s="282"/>
      <c r="BF264" s="282"/>
      <c r="BG264" s="282"/>
      <c r="BH264" s="282"/>
      <c r="BI264" s="282"/>
      <c r="BJ264" s="282"/>
      <c r="BK264" s="282"/>
      <c r="BL264" s="282"/>
      <c r="BM264" s="282"/>
      <c r="BN264" s="282"/>
    </row>
    <row r="265" spans="11:66" s="252" customFormat="1" x14ac:dyDescent="0.25">
      <c r="K265" s="251"/>
      <c r="L265" s="247"/>
      <c r="M265" s="248"/>
      <c r="N265" s="248"/>
      <c r="O265" s="248"/>
      <c r="P265" s="248"/>
      <c r="Q265" s="248"/>
      <c r="R265" s="248"/>
      <c r="S265" s="248"/>
      <c r="T265" s="248"/>
      <c r="V265" s="397"/>
      <c r="W265" s="282"/>
      <c r="X265" s="248"/>
      <c r="Y265" s="248"/>
      <c r="Z265" s="248"/>
      <c r="AA265" s="248"/>
      <c r="AB265" s="248"/>
      <c r="AC265" s="248"/>
      <c r="AD265" s="248"/>
      <c r="AE265" s="248"/>
      <c r="AF265" s="282"/>
      <c r="AG265" s="282"/>
      <c r="AH265" s="282"/>
      <c r="AI265" s="282"/>
      <c r="AJ265" s="282"/>
      <c r="AK265" s="282"/>
      <c r="AL265" s="282"/>
      <c r="AM265" s="282"/>
      <c r="AN265" s="282"/>
      <c r="AO265" s="282"/>
      <c r="AP265" s="282"/>
      <c r="AQ265" s="282"/>
      <c r="AR265" s="282"/>
      <c r="AS265" s="282"/>
      <c r="AT265" s="282"/>
      <c r="AU265" s="282"/>
      <c r="AV265" s="282"/>
      <c r="AW265" s="282"/>
      <c r="AX265" s="282"/>
      <c r="AY265" s="282"/>
      <c r="AZ265" s="282"/>
      <c r="BA265" s="282"/>
      <c r="BB265" s="282"/>
      <c r="BC265" s="282"/>
      <c r="BD265" s="282"/>
      <c r="BE265" s="282"/>
      <c r="BF265" s="282"/>
      <c r="BG265" s="282"/>
      <c r="BH265" s="282"/>
      <c r="BI265" s="282"/>
      <c r="BJ265" s="282"/>
      <c r="BK265" s="282"/>
      <c r="BL265" s="282"/>
      <c r="BM265" s="282"/>
      <c r="BN265" s="282"/>
    </row>
    <row r="266" spans="11:66" s="252" customFormat="1" x14ac:dyDescent="0.25">
      <c r="K266" s="251"/>
      <c r="L266" s="247"/>
      <c r="M266" s="248"/>
      <c r="N266" s="248"/>
      <c r="O266" s="248"/>
      <c r="P266" s="248"/>
      <c r="Q266" s="248"/>
      <c r="R266" s="248"/>
      <c r="S266" s="248"/>
      <c r="T266" s="248"/>
      <c r="V266" s="397"/>
      <c r="W266" s="282"/>
      <c r="X266" s="248"/>
      <c r="Y266" s="248"/>
      <c r="Z266" s="248"/>
      <c r="AA266" s="248"/>
      <c r="AB266" s="248"/>
      <c r="AC266" s="248"/>
      <c r="AD266" s="248"/>
      <c r="AE266" s="248"/>
      <c r="AF266" s="282"/>
      <c r="AG266" s="282"/>
      <c r="AH266" s="282"/>
      <c r="AI266" s="282"/>
      <c r="AJ266" s="282"/>
      <c r="AK266" s="282"/>
      <c r="AL266" s="282"/>
      <c r="AM266" s="282"/>
      <c r="AN266" s="282"/>
      <c r="AO266" s="282"/>
      <c r="AP266" s="282"/>
      <c r="AQ266" s="282"/>
      <c r="AR266" s="282"/>
      <c r="AS266" s="282"/>
      <c r="AT266" s="282"/>
      <c r="AU266" s="282"/>
      <c r="AV266" s="282"/>
      <c r="AW266" s="282"/>
      <c r="AX266" s="282"/>
      <c r="AY266" s="282"/>
      <c r="AZ266" s="282"/>
      <c r="BA266" s="282"/>
      <c r="BB266" s="282"/>
      <c r="BC266" s="282"/>
      <c r="BD266" s="282"/>
      <c r="BE266" s="282"/>
      <c r="BF266" s="282"/>
      <c r="BG266" s="282"/>
      <c r="BH266" s="282"/>
      <c r="BI266" s="282"/>
      <c r="BJ266" s="282"/>
      <c r="BK266" s="282"/>
      <c r="BL266" s="282"/>
      <c r="BM266" s="282"/>
      <c r="BN266" s="282"/>
    </row>
    <row r="267" spans="11:66" s="252" customFormat="1" x14ac:dyDescent="0.25">
      <c r="K267" s="251"/>
      <c r="L267" s="247"/>
      <c r="M267" s="248"/>
      <c r="N267" s="248"/>
      <c r="O267" s="248"/>
      <c r="P267" s="248"/>
      <c r="Q267" s="248"/>
      <c r="R267" s="248"/>
      <c r="S267" s="248"/>
      <c r="T267" s="248"/>
      <c r="V267" s="397"/>
      <c r="W267" s="282"/>
      <c r="X267" s="248"/>
      <c r="Y267" s="248"/>
      <c r="Z267" s="248"/>
      <c r="AA267" s="248"/>
      <c r="AB267" s="248"/>
      <c r="AC267" s="248"/>
      <c r="AD267" s="248"/>
      <c r="AE267" s="248"/>
      <c r="AF267" s="282"/>
      <c r="AG267" s="282"/>
      <c r="AH267" s="282"/>
      <c r="AI267" s="282"/>
      <c r="AJ267" s="282"/>
      <c r="AK267" s="282"/>
      <c r="AL267" s="282"/>
      <c r="AM267" s="282"/>
      <c r="AN267" s="282"/>
      <c r="AO267" s="282"/>
      <c r="AP267" s="282"/>
      <c r="AQ267" s="282"/>
      <c r="AR267" s="282"/>
      <c r="AS267" s="282"/>
      <c r="AT267" s="282"/>
      <c r="AU267" s="282"/>
      <c r="AV267" s="282"/>
      <c r="AW267" s="282"/>
      <c r="AX267" s="282"/>
      <c r="AY267" s="282"/>
      <c r="AZ267" s="282"/>
      <c r="BA267" s="282"/>
      <c r="BB267" s="282"/>
      <c r="BC267" s="282"/>
      <c r="BD267" s="282"/>
      <c r="BE267" s="282"/>
      <c r="BF267" s="282"/>
      <c r="BG267" s="282"/>
      <c r="BH267" s="282"/>
      <c r="BI267" s="282"/>
      <c r="BJ267" s="282"/>
      <c r="BK267" s="282"/>
      <c r="BL267" s="282"/>
      <c r="BM267" s="282"/>
      <c r="BN267" s="282"/>
    </row>
    <row r="268" spans="11:66" s="252" customFormat="1" x14ac:dyDescent="0.25">
      <c r="K268" s="251"/>
      <c r="L268" s="247"/>
      <c r="M268" s="248"/>
      <c r="N268" s="248"/>
      <c r="O268" s="248"/>
      <c r="P268" s="248"/>
      <c r="Q268" s="248"/>
      <c r="R268" s="248"/>
      <c r="S268" s="248"/>
      <c r="T268" s="248"/>
      <c r="V268" s="397"/>
      <c r="W268" s="282"/>
      <c r="X268" s="248"/>
      <c r="Y268" s="248"/>
      <c r="Z268" s="248"/>
      <c r="AA268" s="248"/>
      <c r="AB268" s="248"/>
      <c r="AC268" s="248"/>
      <c r="AD268" s="248"/>
      <c r="AE268" s="248"/>
      <c r="AF268" s="282"/>
      <c r="AG268" s="282"/>
      <c r="AH268" s="282"/>
      <c r="AI268" s="282"/>
      <c r="AJ268" s="282"/>
      <c r="AK268" s="282"/>
      <c r="AL268" s="282"/>
      <c r="AM268" s="282"/>
      <c r="AN268" s="282"/>
      <c r="AO268" s="282"/>
      <c r="AP268" s="282"/>
      <c r="AQ268" s="282"/>
      <c r="AR268" s="282"/>
      <c r="AS268" s="282"/>
      <c r="AT268" s="282"/>
      <c r="AU268" s="282"/>
      <c r="AV268" s="282"/>
      <c r="AW268" s="282"/>
      <c r="AX268" s="282"/>
      <c r="AY268" s="282"/>
      <c r="AZ268" s="282"/>
      <c r="BA268" s="282"/>
      <c r="BB268" s="282"/>
      <c r="BC268" s="282"/>
      <c r="BD268" s="282"/>
      <c r="BE268" s="282"/>
      <c r="BF268" s="282"/>
      <c r="BG268" s="282"/>
      <c r="BH268" s="282"/>
      <c r="BI268" s="282"/>
      <c r="BJ268" s="282"/>
      <c r="BK268" s="282"/>
      <c r="BL268" s="282"/>
      <c r="BM268" s="282"/>
      <c r="BN268" s="282"/>
    </row>
    <row r="269" spans="11:66" s="252" customFormat="1" x14ac:dyDescent="0.25">
      <c r="K269" s="251"/>
      <c r="L269" s="247"/>
      <c r="M269" s="248"/>
      <c r="N269" s="248"/>
      <c r="O269" s="248"/>
      <c r="P269" s="248"/>
      <c r="Q269" s="248"/>
      <c r="R269" s="248"/>
      <c r="S269" s="248"/>
      <c r="T269" s="248"/>
      <c r="V269" s="397"/>
      <c r="W269" s="282"/>
      <c r="X269" s="248"/>
      <c r="Y269" s="248"/>
      <c r="Z269" s="248"/>
      <c r="AA269" s="248"/>
      <c r="AB269" s="248"/>
      <c r="AC269" s="248"/>
      <c r="AD269" s="248"/>
      <c r="AE269" s="248"/>
      <c r="AF269" s="282"/>
      <c r="AG269" s="282"/>
      <c r="AH269" s="282"/>
      <c r="AI269" s="282"/>
      <c r="AJ269" s="282"/>
      <c r="AK269" s="282"/>
      <c r="AL269" s="282"/>
      <c r="AM269" s="282"/>
      <c r="AN269" s="282"/>
      <c r="AO269" s="282"/>
      <c r="AP269" s="282"/>
      <c r="AQ269" s="282"/>
      <c r="AR269" s="282"/>
      <c r="AS269" s="282"/>
      <c r="AT269" s="282"/>
      <c r="AU269" s="282"/>
      <c r="AV269" s="282"/>
      <c r="AW269" s="282"/>
      <c r="AX269" s="282"/>
      <c r="AY269" s="282"/>
      <c r="AZ269" s="282"/>
      <c r="BA269" s="282"/>
      <c r="BB269" s="282"/>
      <c r="BC269" s="282"/>
      <c r="BD269" s="282"/>
      <c r="BE269" s="282"/>
      <c r="BF269" s="282"/>
      <c r="BG269" s="282"/>
      <c r="BH269" s="282"/>
      <c r="BI269" s="282"/>
      <c r="BJ269" s="282"/>
      <c r="BK269" s="282"/>
      <c r="BL269" s="282"/>
      <c r="BM269" s="282"/>
      <c r="BN269" s="282"/>
    </row>
    <row r="270" spans="11:66" s="252" customFormat="1" x14ac:dyDescent="0.25">
      <c r="K270" s="251"/>
      <c r="L270" s="247"/>
      <c r="M270" s="248"/>
      <c r="N270" s="248"/>
      <c r="O270" s="248"/>
      <c r="P270" s="248"/>
      <c r="Q270" s="248"/>
      <c r="R270" s="248"/>
      <c r="S270" s="248"/>
      <c r="T270" s="248"/>
      <c r="V270" s="397"/>
      <c r="W270" s="282"/>
      <c r="X270" s="248"/>
      <c r="Y270" s="248"/>
      <c r="Z270" s="248"/>
      <c r="AA270" s="248"/>
      <c r="AB270" s="248"/>
      <c r="AC270" s="248"/>
      <c r="AD270" s="248"/>
      <c r="AE270" s="248"/>
      <c r="AF270" s="282"/>
      <c r="AG270" s="282"/>
      <c r="AH270" s="282"/>
      <c r="AI270" s="282"/>
      <c r="AJ270" s="282"/>
      <c r="AK270" s="282"/>
      <c r="AL270" s="282"/>
      <c r="AM270" s="282"/>
      <c r="AN270" s="282"/>
      <c r="AO270" s="282"/>
      <c r="AP270" s="282"/>
      <c r="AQ270" s="282"/>
      <c r="AR270" s="282"/>
      <c r="AS270" s="282"/>
      <c r="AT270" s="282"/>
      <c r="AU270" s="282"/>
      <c r="AV270" s="282"/>
      <c r="AW270" s="282"/>
      <c r="AX270" s="282"/>
      <c r="AY270" s="282"/>
      <c r="AZ270" s="282"/>
      <c r="BA270" s="282"/>
      <c r="BB270" s="282"/>
      <c r="BC270" s="282"/>
      <c r="BD270" s="282"/>
      <c r="BE270" s="282"/>
      <c r="BF270" s="282"/>
      <c r="BG270" s="282"/>
      <c r="BH270" s="282"/>
      <c r="BI270" s="282"/>
      <c r="BJ270" s="282"/>
      <c r="BK270" s="282"/>
      <c r="BL270" s="282"/>
      <c r="BM270" s="282"/>
      <c r="BN270" s="282"/>
    </row>
    <row r="271" spans="11:66" s="252" customFormat="1" x14ac:dyDescent="0.25">
      <c r="K271" s="251"/>
      <c r="L271" s="247"/>
      <c r="M271" s="248"/>
      <c r="N271" s="248"/>
      <c r="O271" s="248"/>
      <c r="P271" s="248"/>
      <c r="Q271" s="248"/>
      <c r="R271" s="248"/>
      <c r="S271" s="248"/>
      <c r="T271" s="248"/>
      <c r="V271" s="397"/>
      <c r="W271" s="282"/>
      <c r="X271" s="248"/>
      <c r="Y271" s="248"/>
      <c r="Z271" s="248"/>
      <c r="AA271" s="248"/>
      <c r="AB271" s="248"/>
      <c r="AC271" s="248"/>
      <c r="AD271" s="248"/>
      <c r="AE271" s="248"/>
      <c r="AF271" s="282"/>
      <c r="AG271" s="282"/>
      <c r="AH271" s="282"/>
      <c r="AI271" s="282"/>
      <c r="AJ271" s="282"/>
      <c r="AK271" s="282"/>
      <c r="AL271" s="282"/>
      <c r="AM271" s="282"/>
      <c r="AN271" s="282"/>
      <c r="AO271" s="282"/>
      <c r="AP271" s="282"/>
      <c r="AQ271" s="282"/>
      <c r="AR271" s="282"/>
      <c r="AS271" s="282"/>
      <c r="AT271" s="282"/>
      <c r="AU271" s="282"/>
      <c r="AV271" s="282"/>
      <c r="AW271" s="282"/>
      <c r="AX271" s="282"/>
      <c r="AY271" s="282"/>
      <c r="AZ271" s="282"/>
      <c r="BA271" s="282"/>
      <c r="BB271" s="282"/>
      <c r="BC271" s="282"/>
      <c r="BD271" s="282"/>
      <c r="BE271" s="282"/>
      <c r="BF271" s="282"/>
      <c r="BG271" s="282"/>
      <c r="BH271" s="282"/>
      <c r="BI271" s="282"/>
      <c r="BJ271" s="282"/>
      <c r="BK271" s="282"/>
      <c r="BL271" s="282"/>
      <c r="BM271" s="282"/>
      <c r="BN271" s="282"/>
    </row>
    <row r="272" spans="11:66" s="252" customFormat="1" x14ac:dyDescent="0.25">
      <c r="K272" s="251"/>
      <c r="L272" s="247"/>
      <c r="M272" s="248"/>
      <c r="N272" s="248"/>
      <c r="O272" s="248"/>
      <c r="P272" s="248"/>
      <c r="Q272" s="248"/>
      <c r="R272" s="248"/>
      <c r="S272" s="248"/>
      <c r="T272" s="248"/>
      <c r="V272" s="397"/>
      <c r="W272" s="282"/>
      <c r="X272" s="248"/>
      <c r="Y272" s="248"/>
      <c r="Z272" s="248"/>
      <c r="AA272" s="248"/>
      <c r="AB272" s="248"/>
      <c r="AC272" s="248"/>
      <c r="AD272" s="248"/>
      <c r="AE272" s="248"/>
      <c r="AF272" s="282"/>
      <c r="AG272" s="282"/>
      <c r="AH272" s="282"/>
      <c r="AI272" s="282"/>
      <c r="AJ272" s="282"/>
      <c r="AK272" s="282"/>
      <c r="AL272" s="282"/>
      <c r="AM272" s="282"/>
      <c r="AN272" s="282"/>
      <c r="AO272" s="282"/>
      <c r="AP272" s="282"/>
      <c r="AQ272" s="282"/>
      <c r="AR272" s="282"/>
      <c r="AS272" s="282"/>
      <c r="AT272" s="282"/>
      <c r="AU272" s="282"/>
      <c r="AV272" s="282"/>
      <c r="AW272" s="282"/>
      <c r="AX272" s="282"/>
      <c r="AY272" s="282"/>
      <c r="AZ272" s="282"/>
      <c r="BA272" s="282"/>
      <c r="BB272" s="282"/>
      <c r="BC272" s="282"/>
      <c r="BD272" s="282"/>
      <c r="BE272" s="282"/>
      <c r="BF272" s="282"/>
      <c r="BG272" s="282"/>
      <c r="BH272" s="282"/>
      <c r="BI272" s="282"/>
      <c r="BJ272" s="282"/>
      <c r="BK272" s="282"/>
      <c r="BL272" s="282"/>
      <c r="BM272" s="282"/>
      <c r="BN272" s="282"/>
    </row>
    <row r="273" spans="11:66" s="252" customFormat="1" x14ac:dyDescent="0.25">
      <c r="K273" s="251"/>
      <c r="L273" s="247"/>
      <c r="M273" s="248"/>
      <c r="N273" s="248"/>
      <c r="O273" s="248"/>
      <c r="P273" s="248"/>
      <c r="Q273" s="248"/>
      <c r="R273" s="248"/>
      <c r="S273" s="248"/>
      <c r="T273" s="248"/>
      <c r="V273" s="397"/>
      <c r="W273" s="282"/>
      <c r="X273" s="248"/>
      <c r="Y273" s="248"/>
      <c r="Z273" s="248"/>
      <c r="AA273" s="248"/>
      <c r="AB273" s="248"/>
      <c r="AC273" s="248"/>
      <c r="AD273" s="248"/>
      <c r="AE273" s="248"/>
      <c r="AF273" s="282"/>
      <c r="AG273" s="282"/>
      <c r="AH273" s="282"/>
      <c r="AI273" s="282"/>
      <c r="AJ273" s="282"/>
      <c r="AK273" s="282"/>
      <c r="AL273" s="282"/>
      <c r="AM273" s="282"/>
      <c r="AN273" s="282"/>
      <c r="AO273" s="282"/>
      <c r="AP273" s="282"/>
      <c r="AQ273" s="282"/>
      <c r="AR273" s="282"/>
      <c r="AS273" s="282"/>
      <c r="AT273" s="282"/>
      <c r="AU273" s="282"/>
      <c r="AV273" s="282"/>
      <c r="AW273" s="282"/>
      <c r="AX273" s="282"/>
      <c r="AY273" s="282"/>
      <c r="AZ273" s="282"/>
      <c r="BA273" s="282"/>
      <c r="BB273" s="282"/>
      <c r="BC273" s="282"/>
      <c r="BD273" s="282"/>
      <c r="BE273" s="282"/>
      <c r="BF273" s="282"/>
      <c r="BG273" s="282"/>
      <c r="BH273" s="282"/>
      <c r="BI273" s="282"/>
      <c r="BJ273" s="282"/>
      <c r="BK273" s="282"/>
      <c r="BL273" s="282"/>
      <c r="BM273" s="282"/>
      <c r="BN273" s="282"/>
    </row>
    <row r="274" spans="11:66" s="252" customFormat="1" x14ac:dyDescent="0.25">
      <c r="K274" s="251"/>
      <c r="L274" s="247"/>
      <c r="M274" s="248"/>
      <c r="N274" s="248"/>
      <c r="O274" s="248"/>
      <c r="P274" s="248"/>
      <c r="Q274" s="248"/>
      <c r="R274" s="248"/>
      <c r="S274" s="248"/>
      <c r="T274" s="248"/>
      <c r="V274" s="397"/>
      <c r="W274" s="282"/>
      <c r="X274" s="248"/>
      <c r="Y274" s="248"/>
      <c r="Z274" s="248"/>
      <c r="AA274" s="248"/>
      <c r="AB274" s="248"/>
      <c r="AC274" s="248"/>
      <c r="AD274" s="248"/>
      <c r="AE274" s="248"/>
      <c r="AF274" s="282"/>
      <c r="AG274" s="282"/>
      <c r="AH274" s="282"/>
      <c r="AI274" s="282"/>
      <c r="AJ274" s="282"/>
      <c r="AK274" s="282"/>
      <c r="AL274" s="282"/>
      <c r="AM274" s="282"/>
      <c r="AN274" s="282"/>
      <c r="AO274" s="282"/>
      <c r="AP274" s="282"/>
      <c r="AQ274" s="282"/>
      <c r="AR274" s="282"/>
      <c r="AS274" s="282"/>
      <c r="AT274" s="282"/>
      <c r="AU274" s="282"/>
      <c r="AV274" s="282"/>
      <c r="AW274" s="282"/>
      <c r="AX274" s="282"/>
      <c r="AY274" s="282"/>
      <c r="AZ274" s="282"/>
      <c r="BA274" s="282"/>
      <c r="BB274" s="282"/>
      <c r="BC274" s="282"/>
      <c r="BD274" s="282"/>
      <c r="BE274" s="282"/>
      <c r="BF274" s="282"/>
      <c r="BG274" s="282"/>
      <c r="BH274" s="282"/>
      <c r="BI274" s="282"/>
      <c r="BJ274" s="282"/>
      <c r="BK274" s="282"/>
      <c r="BL274" s="282"/>
      <c r="BM274" s="282"/>
      <c r="BN274" s="282"/>
    </row>
    <row r="275" spans="11:66" s="252" customFormat="1" x14ac:dyDescent="0.25">
      <c r="K275" s="251"/>
      <c r="L275" s="247"/>
      <c r="M275" s="248"/>
      <c r="N275" s="248"/>
      <c r="O275" s="248"/>
      <c r="P275" s="248"/>
      <c r="Q275" s="248"/>
      <c r="R275" s="248"/>
      <c r="S275" s="248"/>
      <c r="T275" s="248"/>
      <c r="V275" s="397"/>
      <c r="W275" s="282"/>
      <c r="X275" s="248"/>
      <c r="Y275" s="248"/>
      <c r="Z275" s="248"/>
      <c r="AA275" s="248"/>
      <c r="AB275" s="248"/>
      <c r="AC275" s="248"/>
      <c r="AD275" s="248"/>
      <c r="AE275" s="248"/>
      <c r="AF275" s="282"/>
      <c r="AG275" s="282"/>
      <c r="AH275" s="282"/>
      <c r="AI275" s="282"/>
      <c r="AJ275" s="282"/>
      <c r="AK275" s="282"/>
      <c r="AL275" s="282"/>
      <c r="AM275" s="282"/>
      <c r="AN275" s="282"/>
      <c r="AO275" s="282"/>
      <c r="AP275" s="282"/>
      <c r="AQ275" s="282"/>
      <c r="AR275" s="282"/>
      <c r="AS275" s="282"/>
      <c r="AT275" s="282"/>
      <c r="AU275" s="282"/>
      <c r="AV275" s="282"/>
      <c r="AW275" s="282"/>
      <c r="AX275" s="282"/>
      <c r="AY275" s="282"/>
      <c r="AZ275" s="282"/>
      <c r="BA275" s="282"/>
      <c r="BB275" s="282"/>
      <c r="BC275" s="282"/>
      <c r="BD275" s="282"/>
      <c r="BE275" s="282"/>
      <c r="BF275" s="282"/>
      <c r="BG275" s="282"/>
      <c r="BH275" s="282"/>
      <c r="BI275" s="282"/>
      <c r="BJ275" s="282"/>
      <c r="BK275" s="282"/>
      <c r="BL275" s="282"/>
      <c r="BM275" s="282"/>
      <c r="BN275" s="282"/>
    </row>
    <row r="276" spans="11:66" s="252" customFormat="1" x14ac:dyDescent="0.25">
      <c r="K276" s="251"/>
      <c r="L276" s="247"/>
      <c r="M276" s="248"/>
      <c r="N276" s="248"/>
      <c r="O276" s="248"/>
      <c r="P276" s="248"/>
      <c r="Q276" s="248"/>
      <c r="R276" s="248"/>
      <c r="S276" s="248"/>
      <c r="T276" s="248"/>
      <c r="V276" s="397"/>
      <c r="W276" s="282"/>
      <c r="X276" s="248"/>
      <c r="Y276" s="248"/>
      <c r="Z276" s="248"/>
      <c r="AA276" s="248"/>
      <c r="AB276" s="248"/>
      <c r="AC276" s="248"/>
      <c r="AD276" s="248"/>
      <c r="AE276" s="248"/>
      <c r="AF276" s="282"/>
      <c r="AG276" s="282"/>
      <c r="AH276" s="282"/>
      <c r="AI276" s="282"/>
      <c r="AJ276" s="282"/>
      <c r="AK276" s="282"/>
      <c r="AL276" s="282"/>
      <c r="AM276" s="282"/>
      <c r="AN276" s="282"/>
      <c r="AO276" s="282"/>
      <c r="AP276" s="282"/>
      <c r="AQ276" s="282"/>
      <c r="AR276" s="282"/>
      <c r="AS276" s="282"/>
      <c r="AT276" s="282"/>
      <c r="AU276" s="282"/>
      <c r="AV276" s="282"/>
      <c r="AW276" s="282"/>
      <c r="AX276" s="282"/>
      <c r="AY276" s="282"/>
      <c r="AZ276" s="282"/>
      <c r="BA276" s="282"/>
      <c r="BB276" s="282"/>
      <c r="BC276" s="282"/>
      <c r="BD276" s="282"/>
      <c r="BE276" s="282"/>
      <c r="BF276" s="282"/>
      <c r="BG276" s="282"/>
      <c r="BH276" s="282"/>
      <c r="BI276" s="282"/>
      <c r="BJ276" s="282"/>
      <c r="BK276" s="282"/>
      <c r="BL276" s="282"/>
      <c r="BM276" s="282"/>
      <c r="BN276" s="282"/>
    </row>
    <row r="277" spans="11:66" s="252" customFormat="1" x14ac:dyDescent="0.25">
      <c r="K277" s="251"/>
      <c r="L277" s="247"/>
      <c r="M277" s="248"/>
      <c r="N277" s="248"/>
      <c r="O277" s="248"/>
      <c r="P277" s="248"/>
      <c r="Q277" s="248"/>
      <c r="R277" s="248"/>
      <c r="S277" s="248"/>
      <c r="T277" s="248"/>
      <c r="V277" s="397"/>
      <c r="W277" s="282"/>
      <c r="X277" s="248"/>
      <c r="Y277" s="248"/>
      <c r="Z277" s="248"/>
      <c r="AA277" s="248"/>
      <c r="AB277" s="248"/>
      <c r="AC277" s="248"/>
      <c r="AD277" s="248"/>
      <c r="AE277" s="248"/>
      <c r="AF277" s="282"/>
      <c r="AG277" s="282"/>
      <c r="AH277" s="282"/>
      <c r="AI277" s="282"/>
      <c r="AJ277" s="282"/>
      <c r="AK277" s="282"/>
      <c r="AL277" s="282"/>
      <c r="AM277" s="282"/>
      <c r="AN277" s="282"/>
      <c r="AO277" s="282"/>
      <c r="AP277" s="282"/>
      <c r="AQ277" s="282"/>
      <c r="AR277" s="282"/>
      <c r="AS277" s="282"/>
      <c r="AT277" s="282"/>
      <c r="AU277" s="282"/>
      <c r="AV277" s="282"/>
      <c r="AW277" s="282"/>
      <c r="AX277" s="282"/>
      <c r="AY277" s="282"/>
      <c r="AZ277" s="282"/>
      <c r="BA277" s="282"/>
      <c r="BB277" s="282"/>
      <c r="BC277" s="282"/>
      <c r="BD277" s="282"/>
      <c r="BE277" s="282"/>
      <c r="BF277" s="282"/>
      <c r="BG277" s="282"/>
      <c r="BH277" s="282"/>
      <c r="BI277" s="282"/>
      <c r="BJ277" s="282"/>
      <c r="BK277" s="282"/>
      <c r="BL277" s="282"/>
      <c r="BM277" s="282"/>
      <c r="BN277" s="282"/>
    </row>
    <row r="278" spans="11:66" s="252" customFormat="1" x14ac:dyDescent="0.25">
      <c r="K278" s="251"/>
      <c r="L278" s="247"/>
      <c r="M278" s="248"/>
      <c r="N278" s="248"/>
      <c r="O278" s="248"/>
      <c r="P278" s="248"/>
      <c r="Q278" s="248"/>
      <c r="R278" s="248"/>
      <c r="S278" s="248"/>
      <c r="T278" s="248"/>
      <c r="V278" s="397"/>
      <c r="W278" s="282"/>
      <c r="X278" s="248"/>
      <c r="Y278" s="248"/>
      <c r="Z278" s="248"/>
      <c r="AA278" s="248"/>
      <c r="AB278" s="248"/>
      <c r="AC278" s="248"/>
      <c r="AD278" s="248"/>
      <c r="AE278" s="248"/>
      <c r="AF278" s="282"/>
      <c r="AG278" s="282"/>
      <c r="AH278" s="282"/>
      <c r="AI278" s="282"/>
      <c r="AJ278" s="282"/>
      <c r="AK278" s="282"/>
      <c r="AL278" s="282"/>
      <c r="AM278" s="282"/>
      <c r="AN278" s="282"/>
      <c r="AO278" s="282"/>
      <c r="AP278" s="282"/>
      <c r="AQ278" s="282"/>
      <c r="AR278" s="282"/>
      <c r="AS278" s="282"/>
      <c r="AT278" s="282"/>
      <c r="AU278" s="282"/>
      <c r="AV278" s="282"/>
      <c r="AW278" s="282"/>
      <c r="AX278" s="282"/>
      <c r="AY278" s="282"/>
      <c r="AZ278" s="282"/>
      <c r="BA278" s="282"/>
      <c r="BB278" s="282"/>
      <c r="BC278" s="282"/>
      <c r="BD278" s="282"/>
      <c r="BE278" s="282"/>
      <c r="BF278" s="282"/>
      <c r="BG278" s="282"/>
      <c r="BH278" s="282"/>
      <c r="BI278" s="282"/>
      <c r="BJ278" s="282"/>
      <c r="BK278" s="282"/>
      <c r="BL278" s="282"/>
      <c r="BM278" s="282"/>
      <c r="BN278" s="282"/>
    </row>
    <row r="279" spans="11:66" s="252" customFormat="1" x14ac:dyDescent="0.25">
      <c r="K279" s="251"/>
      <c r="L279" s="247"/>
      <c r="M279" s="248"/>
      <c r="N279" s="248"/>
      <c r="O279" s="248"/>
      <c r="P279" s="248"/>
      <c r="Q279" s="248"/>
      <c r="R279" s="248"/>
      <c r="S279" s="248"/>
      <c r="T279" s="248"/>
      <c r="V279" s="397"/>
      <c r="W279" s="282"/>
      <c r="X279" s="248"/>
      <c r="Y279" s="248"/>
      <c r="Z279" s="248"/>
      <c r="AA279" s="248"/>
      <c r="AB279" s="248"/>
      <c r="AC279" s="248"/>
      <c r="AD279" s="248"/>
      <c r="AE279" s="248"/>
      <c r="AF279" s="282"/>
      <c r="AG279" s="282"/>
      <c r="AH279" s="282"/>
      <c r="AI279" s="282"/>
      <c r="AJ279" s="282"/>
      <c r="AK279" s="282"/>
      <c r="AL279" s="282"/>
      <c r="AM279" s="282"/>
      <c r="AN279" s="282"/>
      <c r="AO279" s="282"/>
      <c r="AP279" s="282"/>
      <c r="AQ279" s="282"/>
      <c r="AR279" s="282"/>
      <c r="AS279" s="282"/>
      <c r="AT279" s="282"/>
      <c r="AU279" s="282"/>
      <c r="AV279" s="282"/>
      <c r="AW279" s="282"/>
      <c r="AX279" s="282"/>
      <c r="AY279" s="282"/>
      <c r="AZ279" s="282"/>
      <c r="BA279" s="282"/>
      <c r="BB279" s="282"/>
      <c r="BC279" s="282"/>
      <c r="BD279" s="282"/>
      <c r="BE279" s="282"/>
      <c r="BF279" s="282"/>
      <c r="BG279" s="282"/>
      <c r="BH279" s="282"/>
      <c r="BI279" s="282"/>
      <c r="BJ279" s="282"/>
      <c r="BK279" s="282"/>
      <c r="BL279" s="282"/>
      <c r="BM279" s="282"/>
      <c r="BN279" s="282"/>
    </row>
    <row r="280" spans="11:66" s="252" customFormat="1" x14ac:dyDescent="0.25">
      <c r="K280" s="251"/>
      <c r="L280" s="247"/>
      <c r="M280" s="248"/>
      <c r="N280" s="248"/>
      <c r="O280" s="248"/>
      <c r="P280" s="248"/>
      <c r="Q280" s="248"/>
      <c r="R280" s="248"/>
      <c r="S280" s="248"/>
      <c r="T280" s="248"/>
      <c r="V280" s="397"/>
      <c r="W280" s="282"/>
      <c r="X280" s="248"/>
      <c r="Y280" s="248"/>
      <c r="Z280" s="248"/>
      <c r="AA280" s="248"/>
      <c r="AB280" s="248"/>
      <c r="AC280" s="248"/>
      <c r="AD280" s="248"/>
      <c r="AE280" s="248"/>
      <c r="AF280" s="282"/>
      <c r="AG280" s="282"/>
      <c r="AH280" s="282"/>
      <c r="AI280" s="282"/>
      <c r="AJ280" s="282"/>
      <c r="AK280" s="282"/>
      <c r="AL280" s="282"/>
      <c r="AM280" s="282"/>
      <c r="AN280" s="282"/>
      <c r="AO280" s="282"/>
      <c r="AP280" s="282"/>
      <c r="AQ280" s="282"/>
      <c r="AR280" s="282"/>
      <c r="AS280" s="282"/>
      <c r="AT280" s="282"/>
      <c r="AU280" s="282"/>
      <c r="AV280" s="282"/>
      <c r="AW280" s="282"/>
      <c r="AX280" s="282"/>
      <c r="AY280" s="282"/>
      <c r="AZ280" s="282"/>
      <c r="BA280" s="282"/>
      <c r="BB280" s="282"/>
      <c r="BC280" s="282"/>
      <c r="BD280" s="282"/>
      <c r="BE280" s="282"/>
      <c r="BF280" s="282"/>
      <c r="BG280" s="282"/>
      <c r="BH280" s="282"/>
      <c r="BI280" s="282"/>
      <c r="BJ280" s="282"/>
      <c r="BK280" s="282"/>
      <c r="BL280" s="282"/>
      <c r="BM280" s="282"/>
      <c r="BN280" s="282"/>
    </row>
    <row r="281" spans="11:66" s="252" customFormat="1" x14ac:dyDescent="0.25">
      <c r="K281" s="251"/>
      <c r="L281" s="247"/>
      <c r="M281" s="248"/>
      <c r="N281" s="248"/>
      <c r="O281" s="248"/>
      <c r="P281" s="248"/>
      <c r="Q281" s="248"/>
      <c r="R281" s="248"/>
      <c r="S281" s="248"/>
      <c r="T281" s="248"/>
      <c r="V281" s="397"/>
      <c r="W281" s="282"/>
      <c r="X281" s="248"/>
      <c r="Y281" s="248"/>
      <c r="Z281" s="248"/>
      <c r="AA281" s="248"/>
      <c r="AB281" s="248"/>
      <c r="AC281" s="248"/>
      <c r="AD281" s="248"/>
      <c r="AE281" s="248"/>
      <c r="AF281" s="282"/>
      <c r="AG281" s="282"/>
      <c r="AH281" s="282"/>
      <c r="AI281" s="282"/>
      <c r="AJ281" s="282"/>
      <c r="AK281" s="282"/>
      <c r="AL281" s="282"/>
      <c r="AM281" s="282"/>
      <c r="AN281" s="282"/>
      <c r="AO281" s="282"/>
      <c r="AP281" s="282"/>
      <c r="AQ281" s="282"/>
      <c r="AR281" s="282"/>
      <c r="AS281" s="282"/>
      <c r="AT281" s="282"/>
      <c r="AU281" s="282"/>
      <c r="AV281" s="282"/>
      <c r="AW281" s="282"/>
      <c r="AX281" s="282"/>
      <c r="AY281" s="282"/>
      <c r="AZ281" s="282"/>
      <c r="BA281" s="282"/>
      <c r="BB281" s="282"/>
      <c r="BC281" s="282"/>
      <c r="BD281" s="282"/>
      <c r="BE281" s="282"/>
      <c r="BF281" s="282"/>
      <c r="BG281" s="282"/>
      <c r="BH281" s="282"/>
      <c r="BI281" s="282"/>
      <c r="BJ281" s="282"/>
      <c r="BK281" s="282"/>
      <c r="BL281" s="282"/>
      <c r="BM281" s="282"/>
      <c r="BN281" s="282"/>
    </row>
    <row r="282" spans="11:66" s="252" customFormat="1" x14ac:dyDescent="0.25">
      <c r="K282" s="251"/>
      <c r="L282" s="247"/>
      <c r="M282" s="248"/>
      <c r="N282" s="248"/>
      <c r="O282" s="248"/>
      <c r="P282" s="248"/>
      <c r="Q282" s="248"/>
      <c r="R282" s="248"/>
      <c r="S282" s="248"/>
      <c r="T282" s="248"/>
      <c r="V282" s="397"/>
      <c r="W282" s="282"/>
      <c r="X282" s="248"/>
      <c r="Y282" s="248"/>
      <c r="Z282" s="248"/>
      <c r="AA282" s="248"/>
      <c r="AB282" s="248"/>
      <c r="AC282" s="248"/>
      <c r="AD282" s="248"/>
      <c r="AE282" s="248"/>
      <c r="AF282" s="282"/>
      <c r="AG282" s="282"/>
      <c r="AH282" s="282"/>
      <c r="AI282" s="282"/>
      <c r="AJ282" s="282"/>
      <c r="AK282" s="282"/>
      <c r="AL282" s="282"/>
      <c r="AM282" s="282"/>
      <c r="AN282" s="282"/>
      <c r="AO282" s="282"/>
      <c r="AP282" s="282"/>
      <c r="AQ282" s="282"/>
      <c r="AR282" s="282"/>
      <c r="AS282" s="282"/>
      <c r="AT282" s="282"/>
      <c r="AU282" s="282"/>
      <c r="AV282" s="282"/>
      <c r="AW282" s="282"/>
      <c r="AX282" s="282"/>
      <c r="AY282" s="282"/>
      <c r="AZ282" s="282"/>
      <c r="BA282" s="282"/>
      <c r="BB282" s="282"/>
      <c r="BC282" s="282"/>
      <c r="BD282" s="282"/>
      <c r="BE282" s="282"/>
      <c r="BF282" s="282"/>
      <c r="BG282" s="282"/>
      <c r="BH282" s="282"/>
      <c r="BI282" s="282"/>
      <c r="BJ282" s="282"/>
      <c r="BK282" s="282"/>
      <c r="BL282" s="282"/>
      <c r="BM282" s="282"/>
      <c r="BN282" s="282"/>
    </row>
    <row r="283" spans="11:66" s="252" customFormat="1" x14ac:dyDescent="0.25">
      <c r="K283" s="251"/>
      <c r="L283" s="247"/>
      <c r="M283" s="248"/>
      <c r="N283" s="248"/>
      <c r="O283" s="248"/>
      <c r="P283" s="248"/>
      <c r="Q283" s="248"/>
      <c r="R283" s="248"/>
      <c r="S283" s="248"/>
      <c r="T283" s="248"/>
      <c r="V283" s="397"/>
      <c r="W283" s="282"/>
      <c r="X283" s="248"/>
      <c r="Y283" s="248"/>
      <c r="Z283" s="248"/>
      <c r="AA283" s="248"/>
      <c r="AB283" s="248"/>
      <c r="AC283" s="248"/>
      <c r="AD283" s="248"/>
      <c r="AE283" s="248"/>
      <c r="AF283" s="282"/>
      <c r="AG283" s="282"/>
      <c r="AH283" s="282"/>
      <c r="AI283" s="282"/>
      <c r="AJ283" s="282"/>
      <c r="AK283" s="282"/>
      <c r="AL283" s="282"/>
      <c r="AM283" s="282"/>
      <c r="AN283" s="282"/>
      <c r="AO283" s="282"/>
      <c r="AP283" s="282"/>
      <c r="AQ283" s="282"/>
      <c r="AR283" s="282"/>
      <c r="AS283" s="282"/>
      <c r="AT283" s="282"/>
      <c r="AU283" s="282"/>
      <c r="AV283" s="282"/>
      <c r="AW283" s="282"/>
      <c r="AX283" s="282"/>
      <c r="AY283" s="282"/>
      <c r="AZ283" s="282"/>
      <c r="BA283" s="282"/>
      <c r="BB283" s="282"/>
      <c r="BC283" s="282"/>
      <c r="BD283" s="282"/>
      <c r="BE283" s="282"/>
      <c r="BF283" s="282"/>
      <c r="BG283" s="282"/>
      <c r="BH283" s="282"/>
      <c r="BI283" s="282"/>
      <c r="BJ283" s="282"/>
      <c r="BK283" s="282"/>
      <c r="BL283" s="282"/>
      <c r="BM283" s="282"/>
      <c r="BN283" s="282"/>
    </row>
    <row r="284" spans="11:66" s="252" customFormat="1" x14ac:dyDescent="0.25">
      <c r="K284" s="251"/>
      <c r="L284" s="247"/>
      <c r="M284" s="248"/>
      <c r="N284" s="248"/>
      <c r="O284" s="248"/>
      <c r="P284" s="248"/>
      <c r="Q284" s="248"/>
      <c r="R284" s="248"/>
      <c r="S284" s="248"/>
      <c r="T284" s="248"/>
      <c r="V284" s="397"/>
      <c r="W284" s="282"/>
      <c r="X284" s="248"/>
      <c r="Y284" s="248"/>
      <c r="Z284" s="248"/>
      <c r="AA284" s="248"/>
      <c r="AB284" s="248"/>
      <c r="AC284" s="248"/>
      <c r="AD284" s="248"/>
      <c r="AE284" s="248"/>
      <c r="AF284" s="282"/>
      <c r="AG284" s="282"/>
      <c r="AH284" s="282"/>
      <c r="AI284" s="282"/>
      <c r="AJ284" s="282"/>
      <c r="AK284" s="282"/>
      <c r="AL284" s="282"/>
      <c r="AM284" s="282"/>
      <c r="AN284" s="282"/>
      <c r="AO284" s="282"/>
      <c r="AP284" s="282"/>
      <c r="AQ284" s="282"/>
      <c r="AR284" s="282"/>
      <c r="AS284" s="282"/>
      <c r="AT284" s="282"/>
      <c r="AU284" s="282"/>
      <c r="AV284" s="282"/>
      <c r="AW284" s="282"/>
      <c r="AX284" s="282"/>
      <c r="AY284" s="282"/>
      <c r="AZ284" s="282"/>
      <c r="BA284" s="282"/>
      <c r="BB284" s="282"/>
      <c r="BC284" s="282"/>
      <c r="BD284" s="282"/>
      <c r="BE284" s="282"/>
      <c r="BF284" s="282"/>
      <c r="BG284" s="282"/>
      <c r="BH284" s="282"/>
      <c r="BI284" s="282"/>
      <c r="BJ284" s="282"/>
      <c r="BK284" s="282"/>
      <c r="BL284" s="282"/>
      <c r="BM284" s="282"/>
      <c r="BN284" s="282"/>
    </row>
    <row r="285" spans="11:66" s="252" customFormat="1" x14ac:dyDescent="0.25">
      <c r="K285" s="251"/>
      <c r="L285" s="247"/>
      <c r="M285" s="248"/>
      <c r="N285" s="248"/>
      <c r="O285" s="248"/>
      <c r="P285" s="248"/>
      <c r="Q285" s="248"/>
      <c r="R285" s="248"/>
      <c r="S285" s="248"/>
      <c r="T285" s="248"/>
      <c r="V285" s="397"/>
      <c r="W285" s="282"/>
      <c r="X285" s="248"/>
      <c r="Y285" s="248"/>
      <c r="Z285" s="248"/>
      <c r="AA285" s="248"/>
      <c r="AB285" s="248"/>
      <c r="AC285" s="248"/>
      <c r="AD285" s="248"/>
      <c r="AE285" s="248"/>
      <c r="AF285" s="282"/>
      <c r="AG285" s="282"/>
      <c r="AH285" s="282"/>
      <c r="AI285" s="282"/>
      <c r="AJ285" s="282"/>
      <c r="AK285" s="282"/>
      <c r="AL285" s="282"/>
      <c r="AM285" s="282"/>
      <c r="AN285" s="282"/>
      <c r="AO285" s="282"/>
      <c r="AP285" s="282"/>
      <c r="AQ285" s="282"/>
      <c r="AR285" s="282"/>
      <c r="AS285" s="282"/>
      <c r="AT285" s="282"/>
      <c r="AU285" s="282"/>
      <c r="AV285" s="282"/>
      <c r="AW285" s="282"/>
      <c r="AX285" s="282"/>
      <c r="AY285" s="282"/>
      <c r="AZ285" s="282"/>
      <c r="BA285" s="282"/>
      <c r="BB285" s="282"/>
      <c r="BC285" s="282"/>
      <c r="BD285" s="282"/>
      <c r="BE285" s="282"/>
      <c r="BF285" s="282"/>
      <c r="BG285" s="282"/>
      <c r="BH285" s="282"/>
      <c r="BI285" s="282"/>
      <c r="BJ285" s="282"/>
      <c r="BK285" s="282"/>
      <c r="BL285" s="282"/>
      <c r="BM285" s="282"/>
      <c r="BN285" s="282"/>
    </row>
    <row r="286" spans="11:66" s="252" customFormat="1" x14ac:dyDescent="0.25">
      <c r="K286" s="251"/>
      <c r="L286" s="247"/>
      <c r="M286" s="248"/>
      <c r="N286" s="248"/>
      <c r="O286" s="248"/>
      <c r="P286" s="248"/>
      <c r="Q286" s="248"/>
      <c r="R286" s="248"/>
      <c r="S286" s="248"/>
      <c r="T286" s="248"/>
      <c r="V286" s="397"/>
      <c r="W286" s="282"/>
      <c r="X286" s="248"/>
      <c r="Y286" s="248"/>
      <c r="Z286" s="248"/>
      <c r="AA286" s="248"/>
      <c r="AB286" s="248"/>
      <c r="AC286" s="248"/>
      <c r="AD286" s="248"/>
      <c r="AE286" s="248"/>
      <c r="AF286" s="282"/>
      <c r="AG286" s="282"/>
      <c r="AH286" s="282"/>
      <c r="AI286" s="282"/>
      <c r="AJ286" s="282"/>
      <c r="AK286" s="282"/>
      <c r="AL286" s="282"/>
      <c r="AM286" s="282"/>
      <c r="AN286" s="282"/>
      <c r="AO286" s="282"/>
      <c r="AP286" s="282"/>
      <c r="AQ286" s="282"/>
      <c r="AR286" s="282"/>
      <c r="AS286" s="282"/>
      <c r="AT286" s="282"/>
      <c r="AU286" s="282"/>
      <c r="AV286" s="282"/>
      <c r="AW286" s="282"/>
      <c r="AX286" s="282"/>
      <c r="AY286" s="282"/>
      <c r="AZ286" s="282"/>
      <c r="BA286" s="282"/>
      <c r="BB286" s="282"/>
      <c r="BC286" s="282"/>
      <c r="BD286" s="282"/>
      <c r="BE286" s="282"/>
      <c r="BF286" s="282"/>
      <c r="BG286" s="282"/>
      <c r="BH286" s="282"/>
      <c r="BI286" s="282"/>
      <c r="BJ286" s="282"/>
      <c r="BK286" s="282"/>
      <c r="BL286" s="282"/>
      <c r="BM286" s="282"/>
      <c r="BN286" s="282"/>
    </row>
    <row r="287" spans="11:66" s="252" customFormat="1" x14ac:dyDescent="0.25">
      <c r="K287" s="251"/>
      <c r="L287" s="247"/>
      <c r="M287" s="248"/>
      <c r="N287" s="248"/>
      <c r="O287" s="248"/>
      <c r="P287" s="248"/>
      <c r="Q287" s="248"/>
      <c r="R287" s="248"/>
      <c r="S287" s="248"/>
      <c r="T287" s="248"/>
      <c r="V287" s="397"/>
      <c r="W287" s="282"/>
      <c r="X287" s="248"/>
      <c r="Y287" s="248"/>
      <c r="Z287" s="248"/>
      <c r="AA287" s="248"/>
      <c r="AB287" s="248"/>
      <c r="AC287" s="248"/>
      <c r="AD287" s="248"/>
      <c r="AE287" s="248"/>
      <c r="AF287" s="282"/>
      <c r="AG287" s="282"/>
      <c r="AH287" s="282"/>
      <c r="AI287" s="282"/>
      <c r="AJ287" s="282"/>
      <c r="AK287" s="282"/>
      <c r="AL287" s="282"/>
      <c r="AM287" s="282"/>
      <c r="AN287" s="282"/>
      <c r="AO287" s="282"/>
      <c r="AP287" s="282"/>
      <c r="AQ287" s="282"/>
      <c r="AR287" s="282"/>
      <c r="AS287" s="282"/>
      <c r="AT287" s="282"/>
      <c r="AU287" s="282"/>
      <c r="AV287" s="282"/>
      <c r="AW287" s="282"/>
      <c r="AX287" s="282"/>
      <c r="AY287" s="282"/>
      <c r="AZ287" s="282"/>
      <c r="BA287" s="282"/>
      <c r="BB287" s="282"/>
      <c r="BC287" s="282"/>
      <c r="BD287" s="282"/>
      <c r="BE287" s="282"/>
      <c r="BF287" s="282"/>
      <c r="BG287" s="282"/>
      <c r="BH287" s="282"/>
      <c r="BI287" s="282"/>
      <c r="BJ287" s="282"/>
      <c r="BK287" s="282"/>
      <c r="BL287" s="282"/>
      <c r="BM287" s="282"/>
      <c r="BN287" s="282"/>
    </row>
    <row r="288" spans="11:66" s="252" customFormat="1" x14ac:dyDescent="0.25">
      <c r="K288" s="251"/>
      <c r="L288" s="247"/>
      <c r="M288" s="248"/>
      <c r="N288" s="248"/>
      <c r="O288" s="248"/>
      <c r="P288" s="248"/>
      <c r="Q288" s="248"/>
      <c r="R288" s="248"/>
      <c r="S288" s="248"/>
      <c r="T288" s="248"/>
      <c r="V288" s="397"/>
      <c r="W288" s="282"/>
      <c r="X288" s="248"/>
      <c r="Y288" s="248"/>
      <c r="Z288" s="248"/>
      <c r="AA288" s="248"/>
      <c r="AB288" s="248"/>
      <c r="AC288" s="248"/>
      <c r="AD288" s="248"/>
      <c r="AE288" s="248"/>
      <c r="AF288" s="282"/>
      <c r="AG288" s="282"/>
      <c r="AH288" s="282"/>
      <c r="AI288" s="282"/>
      <c r="AJ288" s="282"/>
      <c r="AK288" s="282"/>
      <c r="AL288" s="282"/>
      <c r="AM288" s="282"/>
      <c r="AN288" s="282"/>
      <c r="AO288" s="282"/>
      <c r="AP288" s="282"/>
      <c r="AQ288" s="282"/>
      <c r="AR288" s="282"/>
      <c r="AS288" s="282"/>
      <c r="AT288" s="282"/>
      <c r="AU288" s="282"/>
      <c r="AV288" s="282"/>
      <c r="AW288" s="282"/>
      <c r="AX288" s="282"/>
      <c r="AY288" s="282"/>
      <c r="AZ288" s="282"/>
      <c r="BA288" s="282"/>
      <c r="BB288" s="282"/>
      <c r="BC288" s="282"/>
      <c r="BD288" s="282"/>
      <c r="BE288" s="282"/>
      <c r="BF288" s="282"/>
      <c r="BG288" s="282"/>
      <c r="BH288" s="282"/>
      <c r="BI288" s="282"/>
      <c r="BJ288" s="282"/>
      <c r="BK288" s="282"/>
      <c r="BL288" s="282"/>
      <c r="BM288" s="282"/>
      <c r="BN288" s="282"/>
    </row>
    <row r="289" spans="11:66" s="252" customFormat="1" x14ac:dyDescent="0.25">
      <c r="K289" s="251"/>
      <c r="L289" s="247"/>
      <c r="M289" s="248"/>
      <c r="N289" s="248"/>
      <c r="O289" s="248"/>
      <c r="P289" s="248"/>
      <c r="Q289" s="248"/>
      <c r="R289" s="248"/>
      <c r="S289" s="248"/>
      <c r="T289" s="248"/>
      <c r="V289" s="397"/>
      <c r="W289" s="282"/>
      <c r="X289" s="248"/>
      <c r="Y289" s="248"/>
      <c r="Z289" s="248"/>
      <c r="AA289" s="248"/>
      <c r="AB289" s="248"/>
      <c r="AC289" s="248"/>
      <c r="AD289" s="248"/>
      <c r="AE289" s="248"/>
      <c r="AF289" s="282"/>
      <c r="AG289" s="282"/>
      <c r="AH289" s="282"/>
      <c r="AI289" s="282"/>
      <c r="AJ289" s="282"/>
      <c r="AK289" s="282"/>
      <c r="AL289" s="282"/>
      <c r="AM289" s="282"/>
      <c r="AN289" s="282"/>
      <c r="AO289" s="282"/>
      <c r="AP289" s="282"/>
      <c r="AQ289" s="282"/>
      <c r="AR289" s="282"/>
      <c r="AS289" s="282"/>
      <c r="AT289" s="282"/>
      <c r="AU289" s="282"/>
      <c r="AV289" s="282"/>
      <c r="AW289" s="282"/>
      <c r="AX289" s="282"/>
      <c r="AY289" s="282"/>
      <c r="AZ289" s="282"/>
      <c r="BA289" s="282"/>
      <c r="BB289" s="282"/>
      <c r="BC289" s="282"/>
      <c r="BD289" s="282"/>
      <c r="BE289" s="282"/>
      <c r="BF289" s="282"/>
      <c r="BG289" s="282"/>
      <c r="BH289" s="282"/>
      <c r="BI289" s="282"/>
      <c r="BJ289" s="282"/>
      <c r="BK289" s="282"/>
      <c r="BL289" s="282"/>
      <c r="BM289" s="282"/>
      <c r="BN289" s="282"/>
    </row>
    <row r="290" spans="11:66" s="252" customFormat="1" x14ac:dyDescent="0.25">
      <c r="K290" s="251"/>
      <c r="L290" s="247"/>
      <c r="M290" s="248"/>
      <c r="N290" s="248"/>
      <c r="O290" s="248"/>
      <c r="P290" s="248"/>
      <c r="Q290" s="248"/>
      <c r="R290" s="248"/>
      <c r="S290" s="248"/>
      <c r="T290" s="248"/>
      <c r="V290" s="397"/>
      <c r="W290" s="282"/>
      <c r="X290" s="248"/>
      <c r="Y290" s="248"/>
      <c r="Z290" s="248"/>
      <c r="AA290" s="248"/>
      <c r="AB290" s="248"/>
      <c r="AC290" s="248"/>
      <c r="AD290" s="248"/>
      <c r="AE290" s="248"/>
      <c r="AF290" s="282"/>
      <c r="AG290" s="282"/>
      <c r="AH290" s="282"/>
      <c r="AI290" s="282"/>
      <c r="AJ290" s="282"/>
      <c r="AK290" s="282"/>
      <c r="AL290" s="282"/>
      <c r="AM290" s="282"/>
      <c r="AN290" s="282"/>
      <c r="AO290" s="282"/>
      <c r="AP290" s="282"/>
      <c r="AQ290" s="282"/>
      <c r="AR290" s="282"/>
      <c r="AS290" s="282"/>
      <c r="AT290" s="282"/>
      <c r="AU290" s="282"/>
      <c r="AV290" s="282"/>
      <c r="AW290" s="282"/>
      <c r="AX290" s="282"/>
      <c r="AY290" s="282"/>
      <c r="AZ290" s="282"/>
      <c r="BA290" s="282"/>
      <c r="BB290" s="282"/>
      <c r="BC290" s="282"/>
      <c r="BD290" s="282"/>
      <c r="BE290" s="282"/>
      <c r="BF290" s="282"/>
      <c r="BG290" s="282"/>
      <c r="BH290" s="282"/>
      <c r="BI290" s="282"/>
      <c r="BJ290" s="282"/>
      <c r="BK290" s="282"/>
      <c r="BL290" s="282"/>
      <c r="BM290" s="282"/>
      <c r="BN290" s="282"/>
    </row>
    <row r="291" spans="11:66" s="252" customFormat="1" x14ac:dyDescent="0.25">
      <c r="K291" s="251"/>
      <c r="L291" s="247"/>
      <c r="M291" s="248"/>
      <c r="N291" s="248"/>
      <c r="O291" s="248"/>
      <c r="P291" s="248"/>
      <c r="Q291" s="248"/>
      <c r="R291" s="248"/>
      <c r="S291" s="248"/>
      <c r="T291" s="248"/>
      <c r="V291" s="397"/>
      <c r="W291" s="282"/>
      <c r="X291" s="248"/>
      <c r="Y291" s="248"/>
      <c r="Z291" s="248"/>
      <c r="AA291" s="248"/>
      <c r="AB291" s="248"/>
      <c r="AC291" s="248"/>
      <c r="AD291" s="248"/>
      <c r="AE291" s="248"/>
      <c r="AF291" s="282"/>
      <c r="AG291" s="282"/>
      <c r="AH291" s="282"/>
      <c r="AI291" s="282"/>
      <c r="AJ291" s="282"/>
      <c r="AK291" s="282"/>
      <c r="AL291" s="282"/>
      <c r="AM291" s="282"/>
      <c r="AN291" s="282"/>
      <c r="AO291" s="282"/>
      <c r="AP291" s="282"/>
      <c r="AQ291" s="282"/>
      <c r="AR291" s="282"/>
      <c r="AS291" s="282"/>
      <c r="AT291" s="282"/>
      <c r="AU291" s="282"/>
      <c r="AV291" s="282"/>
      <c r="AW291" s="282"/>
      <c r="AX291" s="282"/>
      <c r="AY291" s="282"/>
      <c r="AZ291" s="282"/>
      <c r="BA291" s="282"/>
      <c r="BB291" s="282"/>
      <c r="BC291" s="282"/>
      <c r="BD291" s="282"/>
      <c r="BE291" s="282"/>
      <c r="BF291" s="282"/>
      <c r="BG291" s="282"/>
      <c r="BH291" s="282"/>
      <c r="BI291" s="282"/>
      <c r="BJ291" s="282"/>
      <c r="BK291" s="282"/>
      <c r="BL291" s="282"/>
      <c r="BM291" s="282"/>
      <c r="BN291" s="282"/>
    </row>
    <row r="292" spans="11:66" s="252" customFormat="1" x14ac:dyDescent="0.25">
      <c r="K292" s="251"/>
      <c r="L292" s="247"/>
      <c r="M292" s="248"/>
      <c r="N292" s="248"/>
      <c r="O292" s="248"/>
      <c r="P292" s="248"/>
      <c r="Q292" s="248"/>
      <c r="R292" s="248"/>
      <c r="S292" s="248"/>
      <c r="T292" s="248"/>
      <c r="V292" s="397"/>
      <c r="W292" s="282"/>
      <c r="X292" s="248"/>
      <c r="Y292" s="248"/>
      <c r="Z292" s="248"/>
      <c r="AA292" s="248"/>
      <c r="AB292" s="248"/>
      <c r="AC292" s="248"/>
      <c r="AD292" s="248"/>
      <c r="AE292" s="248"/>
      <c r="AF292" s="282"/>
      <c r="AG292" s="282"/>
      <c r="AH292" s="282"/>
      <c r="AI292" s="282"/>
      <c r="AJ292" s="282"/>
      <c r="AK292" s="282"/>
      <c r="AL292" s="282"/>
      <c r="AM292" s="282"/>
      <c r="AN292" s="282"/>
      <c r="AO292" s="282"/>
      <c r="AP292" s="282"/>
      <c r="AQ292" s="282"/>
      <c r="AR292" s="282"/>
      <c r="AS292" s="282"/>
      <c r="AT292" s="282"/>
      <c r="AU292" s="282"/>
      <c r="AV292" s="282"/>
      <c r="AW292" s="282"/>
      <c r="AX292" s="282"/>
      <c r="AY292" s="282"/>
      <c r="AZ292" s="282"/>
      <c r="BA292" s="282"/>
      <c r="BB292" s="282"/>
      <c r="BC292" s="282"/>
      <c r="BD292" s="282"/>
      <c r="BE292" s="282"/>
      <c r="BF292" s="282"/>
      <c r="BG292" s="282"/>
      <c r="BH292" s="282"/>
      <c r="BI292" s="282"/>
      <c r="BJ292" s="282"/>
      <c r="BK292" s="282"/>
      <c r="BL292" s="282"/>
      <c r="BM292" s="282"/>
      <c r="BN292" s="282"/>
    </row>
    <row r="293" spans="11:66" s="252" customFormat="1" x14ac:dyDescent="0.25">
      <c r="K293" s="251"/>
      <c r="L293" s="247"/>
      <c r="M293" s="248"/>
      <c r="N293" s="248"/>
      <c r="O293" s="248"/>
      <c r="P293" s="248"/>
      <c r="Q293" s="248"/>
      <c r="R293" s="248"/>
      <c r="S293" s="248"/>
      <c r="T293" s="248"/>
      <c r="V293" s="397"/>
      <c r="W293" s="282"/>
      <c r="X293" s="248"/>
      <c r="Y293" s="248"/>
      <c r="Z293" s="248"/>
      <c r="AA293" s="248"/>
      <c r="AB293" s="248"/>
      <c r="AC293" s="248"/>
      <c r="AD293" s="248"/>
      <c r="AE293" s="248"/>
      <c r="AF293" s="282"/>
      <c r="AG293" s="282"/>
      <c r="AH293" s="282"/>
      <c r="AI293" s="282"/>
      <c r="AJ293" s="282"/>
      <c r="AK293" s="282"/>
      <c r="AL293" s="282"/>
      <c r="AM293" s="282"/>
      <c r="AN293" s="282"/>
      <c r="AO293" s="282"/>
      <c r="AP293" s="282"/>
      <c r="AQ293" s="282"/>
      <c r="AR293" s="282"/>
      <c r="AS293" s="282"/>
      <c r="AT293" s="282"/>
      <c r="AU293" s="282"/>
      <c r="AV293" s="282"/>
      <c r="AW293" s="282"/>
      <c r="AX293" s="282"/>
      <c r="AY293" s="282"/>
      <c r="AZ293" s="282"/>
      <c r="BA293" s="282"/>
      <c r="BB293" s="282"/>
      <c r="BC293" s="282"/>
      <c r="BD293" s="282"/>
      <c r="BE293" s="282"/>
      <c r="BF293" s="282"/>
      <c r="BG293" s="282"/>
      <c r="BH293" s="282"/>
      <c r="BI293" s="282"/>
      <c r="BJ293" s="282"/>
      <c r="BK293" s="282"/>
      <c r="BL293" s="282"/>
      <c r="BM293" s="282"/>
      <c r="BN293" s="282"/>
    </row>
    <row r="294" spans="11:66" s="252" customFormat="1" x14ac:dyDescent="0.25">
      <c r="K294" s="251"/>
      <c r="L294" s="247"/>
      <c r="M294" s="248"/>
      <c r="N294" s="248"/>
      <c r="O294" s="248"/>
      <c r="P294" s="248"/>
      <c r="Q294" s="248"/>
      <c r="R294" s="248"/>
      <c r="S294" s="248"/>
      <c r="T294" s="248"/>
      <c r="V294" s="397"/>
      <c r="W294" s="282"/>
      <c r="X294" s="248"/>
      <c r="Y294" s="248"/>
      <c r="Z294" s="248"/>
      <c r="AA294" s="248"/>
      <c r="AB294" s="248"/>
      <c r="AC294" s="248"/>
      <c r="AD294" s="248"/>
      <c r="AE294" s="248"/>
      <c r="AF294" s="282"/>
      <c r="AG294" s="282"/>
      <c r="AH294" s="282"/>
      <c r="AI294" s="282"/>
      <c r="AJ294" s="282"/>
      <c r="AK294" s="282"/>
      <c r="AL294" s="282"/>
      <c r="AM294" s="282"/>
      <c r="AN294" s="282"/>
      <c r="AO294" s="282"/>
      <c r="AP294" s="282"/>
      <c r="AQ294" s="282"/>
      <c r="AR294" s="282"/>
      <c r="AS294" s="282"/>
      <c r="AT294" s="282"/>
      <c r="AU294" s="282"/>
      <c r="AV294" s="282"/>
      <c r="AW294" s="282"/>
      <c r="AX294" s="282"/>
      <c r="AY294" s="282"/>
      <c r="AZ294" s="282"/>
      <c r="BA294" s="282"/>
      <c r="BB294" s="282"/>
      <c r="BC294" s="282"/>
      <c r="BD294" s="282"/>
      <c r="BE294" s="282"/>
      <c r="BF294" s="282"/>
      <c r="BG294" s="282"/>
      <c r="BH294" s="282"/>
      <c r="BI294" s="282"/>
      <c r="BJ294" s="282"/>
      <c r="BK294" s="282"/>
      <c r="BL294" s="282"/>
      <c r="BM294" s="282"/>
      <c r="BN294" s="282"/>
    </row>
    <row r="295" spans="11:66" s="252" customFormat="1" x14ac:dyDescent="0.25">
      <c r="K295" s="251"/>
      <c r="L295" s="247"/>
      <c r="M295" s="248"/>
      <c r="N295" s="248"/>
      <c r="O295" s="248"/>
      <c r="P295" s="248"/>
      <c r="Q295" s="248"/>
      <c r="R295" s="248"/>
      <c r="S295" s="248"/>
      <c r="T295" s="248"/>
      <c r="V295" s="397"/>
      <c r="W295" s="282"/>
      <c r="X295" s="248"/>
      <c r="Y295" s="248"/>
      <c r="Z295" s="248"/>
      <c r="AA295" s="248"/>
      <c r="AB295" s="248"/>
      <c r="AC295" s="248"/>
      <c r="AD295" s="248"/>
      <c r="AE295" s="248"/>
      <c r="AF295" s="282"/>
      <c r="AG295" s="282"/>
      <c r="AH295" s="282"/>
      <c r="AI295" s="282"/>
      <c r="AJ295" s="282"/>
      <c r="AK295" s="282"/>
      <c r="AL295" s="282"/>
      <c r="AM295" s="282"/>
      <c r="AN295" s="282"/>
      <c r="AO295" s="282"/>
      <c r="AP295" s="282"/>
      <c r="AQ295" s="282"/>
      <c r="AR295" s="282"/>
      <c r="AS295" s="282"/>
      <c r="AT295" s="282"/>
      <c r="AU295" s="282"/>
      <c r="AV295" s="282"/>
      <c r="AW295" s="282"/>
      <c r="AX295" s="282"/>
      <c r="AY295" s="282"/>
      <c r="AZ295" s="282"/>
      <c r="BA295" s="282"/>
      <c r="BB295" s="282"/>
      <c r="BC295" s="282"/>
      <c r="BD295" s="282"/>
      <c r="BE295" s="282"/>
      <c r="BF295" s="282"/>
      <c r="BG295" s="282"/>
      <c r="BH295" s="282"/>
      <c r="BI295" s="282"/>
      <c r="BJ295" s="282"/>
      <c r="BK295" s="282"/>
      <c r="BL295" s="282"/>
      <c r="BM295" s="282"/>
      <c r="BN295" s="282"/>
    </row>
    <row r="296" spans="11:66" s="252" customFormat="1" x14ac:dyDescent="0.25">
      <c r="K296" s="251"/>
      <c r="L296" s="247"/>
      <c r="M296" s="248"/>
      <c r="N296" s="248"/>
      <c r="O296" s="248"/>
      <c r="P296" s="248"/>
      <c r="Q296" s="248"/>
      <c r="R296" s="248"/>
      <c r="S296" s="248"/>
      <c r="T296" s="248"/>
      <c r="V296" s="397"/>
      <c r="W296" s="282"/>
      <c r="X296" s="248"/>
      <c r="Y296" s="248"/>
      <c r="Z296" s="248"/>
      <c r="AA296" s="248"/>
      <c r="AB296" s="248"/>
      <c r="AC296" s="248"/>
      <c r="AD296" s="248"/>
      <c r="AE296" s="248"/>
      <c r="AF296" s="282"/>
      <c r="AG296" s="282"/>
      <c r="AH296" s="282"/>
      <c r="AI296" s="282"/>
      <c r="AJ296" s="282"/>
      <c r="AK296" s="282"/>
      <c r="AL296" s="282"/>
      <c r="AM296" s="282"/>
      <c r="AN296" s="282"/>
      <c r="AO296" s="282"/>
      <c r="AP296" s="282"/>
      <c r="AQ296" s="282"/>
      <c r="AR296" s="282"/>
      <c r="AS296" s="282"/>
      <c r="AT296" s="282"/>
      <c r="AU296" s="282"/>
      <c r="AV296" s="282"/>
      <c r="AW296" s="282"/>
      <c r="AX296" s="282"/>
      <c r="AY296" s="282"/>
      <c r="AZ296" s="282"/>
      <c r="BA296" s="282"/>
      <c r="BB296" s="282"/>
      <c r="BC296" s="282"/>
      <c r="BD296" s="282"/>
      <c r="BE296" s="282"/>
      <c r="BF296" s="282"/>
      <c r="BG296" s="282"/>
      <c r="BH296" s="282"/>
      <c r="BI296" s="282"/>
      <c r="BJ296" s="282"/>
      <c r="BK296" s="282"/>
      <c r="BL296" s="282"/>
      <c r="BM296" s="282"/>
      <c r="BN296" s="282"/>
    </row>
    <row r="297" spans="11:66" s="252" customFormat="1" x14ac:dyDescent="0.25">
      <c r="K297" s="251"/>
      <c r="L297" s="247"/>
      <c r="M297" s="248"/>
      <c r="N297" s="248"/>
      <c r="O297" s="248"/>
      <c r="P297" s="248"/>
      <c r="Q297" s="248"/>
      <c r="R297" s="248"/>
      <c r="S297" s="248"/>
      <c r="T297" s="248"/>
      <c r="V297" s="397"/>
      <c r="W297" s="282"/>
      <c r="X297" s="248"/>
      <c r="Y297" s="248"/>
      <c r="Z297" s="248"/>
      <c r="AA297" s="248"/>
      <c r="AB297" s="248"/>
      <c r="AC297" s="248"/>
      <c r="AD297" s="248"/>
      <c r="AE297" s="248"/>
      <c r="AF297" s="282"/>
      <c r="AG297" s="282"/>
      <c r="AH297" s="282"/>
      <c r="AI297" s="282"/>
      <c r="AJ297" s="282"/>
      <c r="AK297" s="282"/>
      <c r="AL297" s="282"/>
      <c r="AM297" s="282"/>
      <c r="AN297" s="282"/>
      <c r="AO297" s="282"/>
      <c r="AP297" s="282"/>
      <c r="AQ297" s="282"/>
      <c r="AR297" s="282"/>
      <c r="AS297" s="282"/>
      <c r="AT297" s="282"/>
      <c r="AU297" s="282"/>
      <c r="AV297" s="282"/>
      <c r="AW297" s="282"/>
      <c r="AX297" s="282"/>
      <c r="AY297" s="282"/>
      <c r="AZ297" s="282"/>
      <c r="BA297" s="282"/>
      <c r="BB297" s="282"/>
      <c r="BC297" s="282"/>
      <c r="BD297" s="282"/>
      <c r="BE297" s="282"/>
      <c r="BF297" s="282"/>
      <c r="BG297" s="282"/>
      <c r="BH297" s="282"/>
      <c r="BI297" s="282"/>
      <c r="BJ297" s="282"/>
      <c r="BK297" s="282"/>
      <c r="BL297" s="282"/>
      <c r="BM297" s="282"/>
      <c r="BN297" s="282"/>
    </row>
    <row r="298" spans="11:66" s="252" customFormat="1" x14ac:dyDescent="0.25">
      <c r="K298" s="251"/>
      <c r="L298" s="247"/>
      <c r="M298" s="248"/>
      <c r="N298" s="248"/>
      <c r="O298" s="248"/>
      <c r="P298" s="248"/>
      <c r="Q298" s="248"/>
      <c r="R298" s="248"/>
      <c r="S298" s="248"/>
      <c r="T298" s="248"/>
      <c r="V298" s="397"/>
      <c r="W298" s="282"/>
      <c r="X298" s="248"/>
      <c r="Y298" s="248"/>
      <c r="Z298" s="248"/>
      <c r="AA298" s="248"/>
      <c r="AB298" s="248"/>
      <c r="AC298" s="248"/>
      <c r="AD298" s="248"/>
      <c r="AE298" s="248"/>
      <c r="AF298" s="282"/>
      <c r="AG298" s="282"/>
      <c r="AH298" s="282"/>
      <c r="AI298" s="282"/>
      <c r="AJ298" s="282"/>
      <c r="AK298" s="282"/>
      <c r="AL298" s="282"/>
      <c r="AM298" s="282"/>
      <c r="AN298" s="282"/>
      <c r="AO298" s="282"/>
      <c r="AP298" s="282"/>
      <c r="AQ298" s="282"/>
      <c r="AR298" s="282"/>
      <c r="AS298" s="282"/>
      <c r="AT298" s="282"/>
      <c r="AU298" s="282"/>
      <c r="AV298" s="282"/>
      <c r="AW298" s="282"/>
      <c r="AX298" s="282"/>
      <c r="AY298" s="282"/>
      <c r="AZ298" s="282"/>
      <c r="BA298" s="282"/>
      <c r="BB298" s="282"/>
      <c r="BC298" s="282"/>
      <c r="BD298" s="282"/>
      <c r="BE298" s="282"/>
      <c r="BF298" s="282"/>
      <c r="BG298" s="282"/>
      <c r="BH298" s="282"/>
      <c r="BI298" s="282"/>
      <c r="BJ298" s="282"/>
      <c r="BK298" s="282"/>
      <c r="BL298" s="282"/>
      <c r="BM298" s="282"/>
      <c r="BN298" s="282"/>
    </row>
    <row r="299" spans="11:66" s="252" customFormat="1" x14ac:dyDescent="0.25">
      <c r="K299" s="251"/>
      <c r="L299" s="247"/>
      <c r="M299" s="248"/>
      <c r="N299" s="248"/>
      <c r="O299" s="248"/>
      <c r="P299" s="248"/>
      <c r="Q299" s="248"/>
      <c r="R299" s="248"/>
      <c r="S299" s="248"/>
      <c r="T299" s="248"/>
      <c r="V299" s="397"/>
      <c r="W299" s="282"/>
      <c r="X299" s="248"/>
      <c r="Y299" s="248"/>
      <c r="Z299" s="248"/>
      <c r="AA299" s="248"/>
      <c r="AB299" s="248"/>
      <c r="AC299" s="248"/>
      <c r="AD299" s="248"/>
      <c r="AE299" s="248"/>
      <c r="AF299" s="282"/>
      <c r="AG299" s="282"/>
      <c r="AH299" s="282"/>
      <c r="AI299" s="282"/>
      <c r="AJ299" s="282"/>
      <c r="AK299" s="282"/>
      <c r="AL299" s="282"/>
      <c r="AM299" s="282"/>
      <c r="AN299" s="282"/>
      <c r="AO299" s="282"/>
      <c r="AP299" s="282"/>
      <c r="AQ299" s="282"/>
      <c r="AR299" s="282"/>
      <c r="AS299" s="282"/>
      <c r="AT299" s="282"/>
      <c r="AU299" s="282"/>
      <c r="AV299" s="282"/>
      <c r="AW299" s="282"/>
      <c r="AX299" s="282"/>
      <c r="AY299" s="282"/>
      <c r="AZ299" s="282"/>
      <c r="BA299" s="282"/>
      <c r="BB299" s="282"/>
      <c r="BC299" s="282"/>
      <c r="BD299" s="282"/>
      <c r="BE299" s="282"/>
      <c r="BF299" s="282"/>
      <c r="BG299" s="282"/>
      <c r="BH299" s="282"/>
      <c r="BI299" s="282"/>
      <c r="BJ299" s="282"/>
      <c r="BK299" s="282"/>
      <c r="BL299" s="282"/>
      <c r="BM299" s="282"/>
      <c r="BN299" s="282"/>
    </row>
    <row r="300" spans="11:66" s="252" customFormat="1" x14ac:dyDescent="0.25">
      <c r="K300" s="251"/>
      <c r="L300" s="247"/>
      <c r="M300" s="248"/>
      <c r="N300" s="248"/>
      <c r="O300" s="248"/>
      <c r="P300" s="248"/>
      <c r="Q300" s="248"/>
      <c r="R300" s="248"/>
      <c r="S300" s="248"/>
      <c r="T300" s="248"/>
      <c r="V300" s="397"/>
      <c r="W300" s="282"/>
      <c r="X300" s="248"/>
      <c r="Y300" s="248"/>
      <c r="Z300" s="248"/>
      <c r="AA300" s="248"/>
      <c r="AB300" s="248"/>
      <c r="AC300" s="248"/>
      <c r="AD300" s="248"/>
      <c r="AE300" s="248"/>
      <c r="AF300" s="282"/>
      <c r="AG300" s="282"/>
      <c r="AH300" s="282"/>
      <c r="AI300" s="282"/>
      <c r="AJ300" s="282"/>
      <c r="AK300" s="282"/>
      <c r="AL300" s="282"/>
      <c r="AM300" s="282"/>
      <c r="AN300" s="282"/>
      <c r="AO300" s="282"/>
      <c r="AP300" s="282"/>
      <c r="AQ300" s="282"/>
      <c r="AR300" s="282"/>
      <c r="AS300" s="282"/>
      <c r="AT300" s="282"/>
      <c r="AU300" s="282"/>
      <c r="AV300" s="282"/>
      <c r="AW300" s="282"/>
      <c r="AX300" s="282"/>
      <c r="AY300" s="282"/>
      <c r="AZ300" s="282"/>
      <c r="BA300" s="282"/>
      <c r="BB300" s="282"/>
      <c r="BC300" s="282"/>
      <c r="BD300" s="282"/>
      <c r="BE300" s="282"/>
      <c r="BF300" s="282"/>
      <c r="BG300" s="282"/>
      <c r="BH300" s="282"/>
      <c r="BI300" s="282"/>
      <c r="BJ300" s="282"/>
      <c r="BK300" s="282"/>
      <c r="BL300" s="282"/>
      <c r="BM300" s="282"/>
      <c r="BN300" s="282"/>
    </row>
    <row r="301" spans="11:66" s="252" customFormat="1" x14ac:dyDescent="0.25">
      <c r="K301" s="251"/>
      <c r="L301" s="247"/>
      <c r="M301" s="248"/>
      <c r="N301" s="248"/>
      <c r="O301" s="248"/>
      <c r="P301" s="248"/>
      <c r="Q301" s="248"/>
      <c r="R301" s="248"/>
      <c r="S301" s="248"/>
      <c r="T301" s="248"/>
      <c r="V301" s="397"/>
      <c r="W301" s="282"/>
      <c r="X301" s="248"/>
      <c r="Y301" s="248"/>
      <c r="Z301" s="248"/>
      <c r="AA301" s="248"/>
      <c r="AB301" s="248"/>
      <c r="AC301" s="248"/>
      <c r="AD301" s="248"/>
      <c r="AE301" s="248"/>
      <c r="AF301" s="282"/>
      <c r="AG301" s="282"/>
      <c r="AH301" s="282"/>
      <c r="AI301" s="282"/>
      <c r="AJ301" s="282"/>
      <c r="AK301" s="282"/>
      <c r="AL301" s="282"/>
      <c r="AM301" s="282"/>
      <c r="AN301" s="282"/>
      <c r="AO301" s="282"/>
      <c r="AP301" s="282"/>
      <c r="AQ301" s="282"/>
      <c r="AR301" s="282"/>
      <c r="AS301" s="282"/>
      <c r="AT301" s="282"/>
      <c r="AU301" s="282"/>
      <c r="AV301" s="282"/>
      <c r="AW301" s="282"/>
      <c r="AX301" s="282"/>
      <c r="AY301" s="282"/>
      <c r="AZ301" s="282"/>
      <c r="BA301" s="282"/>
      <c r="BB301" s="282"/>
      <c r="BC301" s="282"/>
      <c r="BD301" s="282"/>
      <c r="BE301" s="282"/>
      <c r="BF301" s="282"/>
      <c r="BG301" s="282"/>
      <c r="BH301" s="282"/>
      <c r="BI301" s="282"/>
      <c r="BJ301" s="282"/>
      <c r="BK301" s="282"/>
      <c r="BL301" s="282"/>
      <c r="BM301" s="282"/>
      <c r="BN301" s="282"/>
    </row>
    <row r="302" spans="11:66" s="252" customFormat="1" x14ac:dyDescent="0.25">
      <c r="K302" s="251"/>
      <c r="L302" s="247"/>
      <c r="M302" s="248"/>
      <c r="N302" s="248"/>
      <c r="O302" s="248"/>
      <c r="P302" s="248"/>
      <c r="Q302" s="248"/>
      <c r="R302" s="248"/>
      <c r="S302" s="248"/>
      <c r="T302" s="248"/>
      <c r="V302" s="397"/>
      <c r="W302" s="282"/>
      <c r="X302" s="248"/>
      <c r="Y302" s="248"/>
      <c r="Z302" s="248"/>
      <c r="AA302" s="248"/>
      <c r="AB302" s="248"/>
      <c r="AC302" s="248"/>
      <c r="AD302" s="248"/>
      <c r="AE302" s="248"/>
      <c r="AF302" s="282"/>
      <c r="AG302" s="282"/>
      <c r="AH302" s="282"/>
      <c r="AI302" s="282"/>
      <c r="AJ302" s="282"/>
      <c r="AK302" s="282"/>
      <c r="AL302" s="282"/>
      <c r="AM302" s="282"/>
      <c r="AN302" s="282"/>
      <c r="AO302" s="282"/>
      <c r="AP302" s="282"/>
      <c r="AQ302" s="282"/>
      <c r="AR302" s="282"/>
      <c r="AS302" s="282"/>
      <c r="AT302" s="282"/>
      <c r="AU302" s="282"/>
      <c r="AV302" s="282"/>
      <c r="AW302" s="282"/>
      <c r="AX302" s="282"/>
      <c r="AY302" s="282"/>
      <c r="AZ302" s="282"/>
      <c r="BA302" s="282"/>
      <c r="BB302" s="282"/>
      <c r="BC302" s="282"/>
      <c r="BD302" s="282"/>
      <c r="BE302" s="282"/>
      <c r="BF302" s="282"/>
      <c r="BG302" s="282"/>
      <c r="BH302" s="282"/>
      <c r="BI302" s="282"/>
      <c r="BJ302" s="282"/>
      <c r="BK302" s="282"/>
      <c r="BL302" s="282"/>
      <c r="BM302" s="282"/>
      <c r="BN302" s="282"/>
    </row>
    <row r="303" spans="11:66" s="252" customFormat="1" x14ac:dyDescent="0.25">
      <c r="K303" s="251"/>
      <c r="L303" s="247"/>
      <c r="M303" s="248"/>
      <c r="N303" s="248"/>
      <c r="O303" s="248"/>
      <c r="P303" s="248"/>
      <c r="Q303" s="248"/>
      <c r="R303" s="248"/>
      <c r="S303" s="248"/>
      <c r="T303" s="248"/>
      <c r="V303" s="397"/>
      <c r="W303" s="282"/>
      <c r="X303" s="248"/>
      <c r="Y303" s="248"/>
      <c r="Z303" s="248"/>
      <c r="AA303" s="248"/>
      <c r="AB303" s="248"/>
      <c r="AC303" s="248"/>
      <c r="AD303" s="248"/>
      <c r="AE303" s="248"/>
      <c r="AF303" s="282"/>
      <c r="AG303" s="282"/>
      <c r="AH303" s="282"/>
      <c r="AI303" s="282"/>
      <c r="AJ303" s="282"/>
      <c r="AK303" s="282"/>
      <c r="AL303" s="282"/>
      <c r="AM303" s="282"/>
      <c r="AN303" s="282"/>
      <c r="AO303" s="282"/>
      <c r="AP303" s="282"/>
      <c r="AQ303" s="282"/>
      <c r="AR303" s="282"/>
      <c r="AS303" s="282"/>
      <c r="AT303" s="282"/>
      <c r="AU303" s="282"/>
      <c r="AV303" s="282"/>
      <c r="AW303" s="282"/>
      <c r="AX303" s="282"/>
      <c r="AY303" s="282"/>
      <c r="AZ303" s="282"/>
      <c r="BA303" s="282"/>
      <c r="BB303" s="282"/>
      <c r="BC303" s="282"/>
      <c r="BD303" s="282"/>
      <c r="BE303" s="282"/>
      <c r="BF303" s="282"/>
      <c r="BG303" s="282"/>
      <c r="BH303" s="282"/>
      <c r="BI303" s="282"/>
      <c r="BJ303" s="282"/>
      <c r="BK303" s="282"/>
      <c r="BL303" s="282"/>
      <c r="BM303" s="282"/>
      <c r="BN303" s="282"/>
    </row>
    <row r="304" spans="11:66" s="252" customFormat="1" x14ac:dyDescent="0.25">
      <c r="K304" s="251"/>
      <c r="L304" s="247"/>
      <c r="M304" s="248"/>
      <c r="N304" s="248"/>
      <c r="O304" s="248"/>
      <c r="P304" s="248"/>
      <c r="Q304" s="248"/>
      <c r="R304" s="248"/>
      <c r="S304" s="248"/>
      <c r="T304" s="248"/>
      <c r="V304" s="397"/>
      <c r="W304" s="282"/>
      <c r="X304" s="248"/>
      <c r="Y304" s="248"/>
      <c r="Z304" s="248"/>
      <c r="AA304" s="248"/>
      <c r="AB304" s="248"/>
      <c r="AC304" s="248"/>
      <c r="AD304" s="248"/>
      <c r="AE304" s="248"/>
      <c r="AF304" s="282"/>
      <c r="AG304" s="282"/>
      <c r="AH304" s="282"/>
      <c r="AI304" s="282"/>
      <c r="AJ304" s="282"/>
      <c r="AK304" s="282"/>
      <c r="AL304" s="282"/>
      <c r="AM304" s="282"/>
      <c r="AN304" s="282"/>
      <c r="AO304" s="282"/>
      <c r="AP304" s="282"/>
      <c r="AQ304" s="282"/>
      <c r="AR304" s="282"/>
      <c r="AS304" s="282"/>
      <c r="AT304" s="282"/>
      <c r="AU304" s="282"/>
      <c r="AV304" s="282"/>
      <c r="AW304" s="282"/>
      <c r="AX304" s="282"/>
      <c r="AY304" s="282"/>
      <c r="AZ304" s="282"/>
      <c r="BA304" s="282"/>
      <c r="BB304" s="282"/>
      <c r="BC304" s="282"/>
      <c r="BD304" s="282"/>
      <c r="BE304" s="282"/>
      <c r="BF304" s="282"/>
      <c r="BG304" s="282"/>
      <c r="BH304" s="282"/>
      <c r="BI304" s="282"/>
      <c r="BJ304" s="282"/>
      <c r="BK304" s="282"/>
      <c r="BL304" s="282"/>
      <c r="BM304" s="282"/>
      <c r="BN304" s="282"/>
    </row>
    <row r="305" spans="11:66" s="252" customFormat="1" x14ac:dyDescent="0.25">
      <c r="K305" s="251"/>
      <c r="L305" s="247"/>
      <c r="M305" s="248"/>
      <c r="N305" s="248"/>
      <c r="O305" s="248"/>
      <c r="P305" s="248"/>
      <c r="Q305" s="248"/>
      <c r="R305" s="248"/>
      <c r="S305" s="248"/>
      <c r="T305" s="248"/>
      <c r="V305" s="397"/>
      <c r="W305" s="282"/>
      <c r="X305" s="248"/>
      <c r="Y305" s="248"/>
      <c r="Z305" s="248"/>
      <c r="AA305" s="248"/>
      <c r="AB305" s="248"/>
      <c r="AC305" s="248"/>
      <c r="AD305" s="248"/>
      <c r="AE305" s="248"/>
      <c r="AF305" s="282"/>
      <c r="AG305" s="282"/>
      <c r="AH305" s="282"/>
      <c r="AI305" s="282"/>
      <c r="AJ305" s="282"/>
      <c r="AK305" s="282"/>
      <c r="AL305" s="282"/>
      <c r="AM305" s="282"/>
      <c r="AN305" s="282"/>
      <c r="AO305" s="282"/>
      <c r="AP305" s="282"/>
      <c r="AQ305" s="282"/>
      <c r="AR305" s="282"/>
      <c r="AS305" s="282"/>
      <c r="AT305" s="282"/>
      <c r="AU305" s="282"/>
      <c r="AV305" s="282"/>
      <c r="AW305" s="282"/>
      <c r="AX305" s="282"/>
      <c r="AY305" s="282"/>
      <c r="AZ305" s="282"/>
      <c r="BA305" s="282"/>
      <c r="BB305" s="282"/>
      <c r="BC305" s="282"/>
      <c r="BD305" s="282"/>
      <c r="BE305" s="282"/>
      <c r="BF305" s="282"/>
      <c r="BG305" s="282"/>
      <c r="BH305" s="282"/>
      <c r="BI305" s="282"/>
      <c r="BJ305" s="282"/>
      <c r="BK305" s="282"/>
      <c r="BL305" s="282"/>
      <c r="BM305" s="282"/>
      <c r="BN305" s="282"/>
    </row>
    <row r="306" spans="11:66" s="252" customFormat="1" x14ac:dyDescent="0.25">
      <c r="K306" s="251"/>
      <c r="L306" s="247"/>
      <c r="M306" s="248"/>
      <c r="N306" s="248"/>
      <c r="O306" s="248"/>
      <c r="P306" s="248"/>
      <c r="Q306" s="248"/>
      <c r="R306" s="248"/>
      <c r="S306" s="248"/>
      <c r="T306" s="248"/>
      <c r="V306" s="397"/>
      <c r="W306" s="282"/>
      <c r="X306" s="248"/>
      <c r="Y306" s="248"/>
      <c r="Z306" s="248"/>
      <c r="AA306" s="248"/>
      <c r="AB306" s="248"/>
      <c r="AC306" s="248"/>
      <c r="AD306" s="248"/>
      <c r="AE306" s="248"/>
      <c r="AF306" s="282"/>
      <c r="AG306" s="282"/>
      <c r="AH306" s="282"/>
      <c r="AI306" s="282"/>
      <c r="AJ306" s="282"/>
      <c r="AK306" s="282"/>
      <c r="AL306" s="282"/>
      <c r="AM306" s="282"/>
      <c r="AN306" s="282"/>
      <c r="AO306" s="282"/>
      <c r="AP306" s="282"/>
      <c r="AQ306" s="282"/>
      <c r="AR306" s="282"/>
      <c r="AS306" s="282"/>
      <c r="AT306" s="282"/>
      <c r="AU306" s="282"/>
      <c r="AV306" s="282"/>
      <c r="AW306" s="282"/>
      <c r="AX306" s="282"/>
      <c r="AY306" s="282"/>
      <c r="AZ306" s="282"/>
      <c r="BA306" s="282"/>
      <c r="BB306" s="282"/>
      <c r="BC306" s="282"/>
      <c r="BD306" s="282"/>
      <c r="BE306" s="282"/>
      <c r="BF306" s="282"/>
      <c r="BG306" s="282"/>
      <c r="BH306" s="282"/>
      <c r="BI306" s="282"/>
      <c r="BJ306" s="282"/>
      <c r="BK306" s="282"/>
      <c r="BL306" s="282"/>
      <c r="BM306" s="282"/>
      <c r="BN306" s="282"/>
    </row>
    <row r="307" spans="11:66" s="252" customFormat="1" x14ac:dyDescent="0.25">
      <c r="K307" s="251"/>
      <c r="L307" s="247"/>
      <c r="M307" s="248"/>
      <c r="N307" s="248"/>
      <c r="O307" s="248"/>
      <c r="P307" s="248"/>
      <c r="Q307" s="248"/>
      <c r="R307" s="248"/>
      <c r="S307" s="248"/>
      <c r="T307" s="248"/>
      <c r="V307" s="397"/>
      <c r="W307" s="282"/>
      <c r="X307" s="248"/>
      <c r="Y307" s="248"/>
      <c r="Z307" s="248"/>
      <c r="AA307" s="248"/>
      <c r="AB307" s="248"/>
      <c r="AC307" s="248"/>
      <c r="AD307" s="248"/>
      <c r="AE307" s="248"/>
      <c r="AF307" s="282"/>
      <c r="AG307" s="282"/>
      <c r="AH307" s="282"/>
      <c r="AI307" s="282"/>
      <c r="AJ307" s="282"/>
      <c r="AK307" s="282"/>
      <c r="AL307" s="282"/>
      <c r="AM307" s="282"/>
      <c r="AN307" s="282"/>
      <c r="AO307" s="282"/>
      <c r="AP307" s="282"/>
      <c r="AQ307" s="282"/>
      <c r="AR307" s="282"/>
      <c r="AS307" s="282"/>
      <c r="AT307" s="282"/>
      <c r="AU307" s="282"/>
      <c r="AV307" s="282"/>
      <c r="AW307" s="282"/>
      <c r="AX307" s="282"/>
      <c r="AY307" s="282"/>
      <c r="AZ307" s="282"/>
      <c r="BA307" s="282"/>
      <c r="BB307" s="282"/>
      <c r="BC307" s="282"/>
      <c r="BD307" s="282"/>
      <c r="BE307" s="282"/>
      <c r="BF307" s="282"/>
      <c r="BG307" s="282"/>
      <c r="BH307" s="282"/>
      <c r="BI307" s="282"/>
      <c r="BJ307" s="282"/>
      <c r="BK307" s="282"/>
      <c r="BL307" s="282"/>
      <c r="BM307" s="282"/>
      <c r="BN307" s="282"/>
    </row>
    <row r="308" spans="11:66" s="252" customFormat="1" x14ac:dyDescent="0.25">
      <c r="K308" s="251"/>
      <c r="L308" s="247"/>
      <c r="M308" s="248"/>
      <c r="N308" s="248"/>
      <c r="O308" s="248"/>
      <c r="P308" s="248"/>
      <c r="Q308" s="248"/>
      <c r="R308" s="248"/>
      <c r="S308" s="248"/>
      <c r="T308" s="248"/>
      <c r="V308" s="397"/>
      <c r="W308" s="282"/>
      <c r="X308" s="248"/>
      <c r="Y308" s="248"/>
      <c r="Z308" s="248"/>
      <c r="AA308" s="248"/>
      <c r="AB308" s="248"/>
      <c r="AC308" s="248"/>
      <c r="AD308" s="248"/>
      <c r="AE308" s="248"/>
      <c r="AF308" s="282"/>
      <c r="AG308" s="282"/>
      <c r="AH308" s="282"/>
      <c r="AI308" s="282"/>
      <c r="AJ308" s="282"/>
      <c r="AK308" s="282"/>
      <c r="AL308" s="282"/>
      <c r="AM308" s="282"/>
      <c r="AN308" s="282"/>
      <c r="AO308" s="282"/>
      <c r="AP308" s="282"/>
      <c r="AQ308" s="282"/>
      <c r="AR308" s="282"/>
      <c r="AS308" s="282"/>
      <c r="AT308" s="282"/>
      <c r="AU308" s="282"/>
      <c r="AV308" s="282"/>
      <c r="AW308" s="282"/>
      <c r="AX308" s="282"/>
      <c r="AY308" s="282"/>
      <c r="AZ308" s="282"/>
      <c r="BA308" s="282"/>
      <c r="BB308" s="282"/>
      <c r="BC308" s="282"/>
      <c r="BD308" s="282"/>
      <c r="BE308" s="282"/>
      <c r="BF308" s="282"/>
      <c r="BG308" s="282"/>
      <c r="BH308" s="282"/>
      <c r="BI308" s="282"/>
      <c r="BJ308" s="282"/>
      <c r="BK308" s="282"/>
      <c r="BL308" s="282"/>
      <c r="BM308" s="282"/>
      <c r="BN308" s="282"/>
    </row>
    <row r="309" spans="11:66" s="252" customFormat="1" x14ac:dyDescent="0.25">
      <c r="K309" s="251"/>
      <c r="L309" s="247"/>
      <c r="M309" s="248"/>
      <c r="N309" s="248"/>
      <c r="O309" s="248"/>
      <c r="P309" s="248"/>
      <c r="Q309" s="248"/>
      <c r="R309" s="248"/>
      <c r="S309" s="248"/>
      <c r="T309" s="248"/>
      <c r="V309" s="397"/>
      <c r="W309" s="282"/>
      <c r="X309" s="248"/>
      <c r="Y309" s="248"/>
      <c r="Z309" s="248"/>
      <c r="AA309" s="248"/>
      <c r="AB309" s="248"/>
      <c r="AC309" s="248"/>
      <c r="AD309" s="248"/>
      <c r="AE309" s="248"/>
      <c r="AF309" s="282"/>
      <c r="AG309" s="282"/>
      <c r="AH309" s="282"/>
      <c r="AI309" s="282"/>
      <c r="AJ309" s="282"/>
      <c r="AK309" s="282"/>
      <c r="AL309" s="282"/>
      <c r="AM309" s="282"/>
      <c r="AN309" s="282"/>
      <c r="AO309" s="282"/>
      <c r="AP309" s="282"/>
      <c r="AQ309" s="282"/>
      <c r="AR309" s="282"/>
      <c r="AS309" s="282"/>
      <c r="AT309" s="282"/>
      <c r="AU309" s="282"/>
      <c r="AV309" s="282"/>
      <c r="AW309" s="282"/>
      <c r="AX309" s="282"/>
      <c r="AY309" s="282"/>
      <c r="AZ309" s="282"/>
      <c r="BA309" s="282"/>
      <c r="BB309" s="282"/>
      <c r="BC309" s="282"/>
      <c r="BD309" s="282"/>
      <c r="BE309" s="282"/>
      <c r="BF309" s="282"/>
      <c r="BG309" s="282"/>
      <c r="BH309" s="282"/>
      <c r="BI309" s="282"/>
      <c r="BJ309" s="282"/>
      <c r="BK309" s="282"/>
      <c r="BL309" s="282"/>
      <c r="BM309" s="282"/>
      <c r="BN309" s="282"/>
    </row>
    <row r="310" spans="11:66" s="252" customFormat="1" x14ac:dyDescent="0.25">
      <c r="K310" s="251"/>
      <c r="L310" s="247"/>
      <c r="M310" s="248"/>
      <c r="N310" s="248"/>
      <c r="O310" s="248"/>
      <c r="P310" s="248"/>
      <c r="Q310" s="248"/>
      <c r="R310" s="248"/>
      <c r="S310" s="248"/>
      <c r="T310" s="248"/>
      <c r="V310" s="397"/>
      <c r="W310" s="282"/>
      <c r="X310" s="248"/>
      <c r="Y310" s="248"/>
      <c r="Z310" s="248"/>
      <c r="AA310" s="248"/>
      <c r="AB310" s="248"/>
      <c r="AC310" s="248"/>
      <c r="AD310" s="248"/>
      <c r="AE310" s="248"/>
      <c r="AF310" s="282"/>
      <c r="AG310" s="282"/>
      <c r="AH310" s="282"/>
      <c r="AI310" s="282"/>
      <c r="AJ310" s="282"/>
      <c r="AK310" s="282"/>
      <c r="AL310" s="282"/>
      <c r="AM310" s="282"/>
      <c r="AN310" s="282"/>
      <c r="AO310" s="282"/>
      <c r="AP310" s="282"/>
      <c r="AQ310" s="282"/>
      <c r="AR310" s="282"/>
      <c r="AS310" s="282"/>
      <c r="AT310" s="282"/>
      <c r="AU310" s="282"/>
      <c r="AV310" s="282"/>
      <c r="AW310" s="282"/>
      <c r="AX310" s="282"/>
      <c r="AY310" s="282"/>
      <c r="AZ310" s="282"/>
      <c r="BA310" s="282"/>
      <c r="BB310" s="282"/>
      <c r="BC310" s="282"/>
      <c r="BD310" s="282"/>
      <c r="BE310" s="282"/>
      <c r="BF310" s="282"/>
      <c r="BG310" s="282"/>
      <c r="BH310" s="282"/>
      <c r="BI310" s="282"/>
      <c r="BJ310" s="282"/>
      <c r="BK310" s="282"/>
      <c r="BL310" s="282"/>
      <c r="BM310" s="282"/>
      <c r="BN310" s="282"/>
    </row>
    <row r="311" spans="11:66" s="252" customFormat="1" x14ac:dyDescent="0.25">
      <c r="K311" s="251"/>
      <c r="L311" s="247"/>
      <c r="M311" s="248"/>
      <c r="N311" s="248"/>
      <c r="O311" s="248"/>
      <c r="P311" s="248"/>
      <c r="Q311" s="248"/>
      <c r="R311" s="248"/>
      <c r="S311" s="248"/>
      <c r="T311" s="248"/>
      <c r="V311" s="397"/>
      <c r="W311" s="282"/>
      <c r="X311" s="248"/>
      <c r="Y311" s="248"/>
      <c r="Z311" s="248"/>
      <c r="AA311" s="248"/>
      <c r="AB311" s="248"/>
      <c r="AC311" s="248"/>
      <c r="AD311" s="248"/>
      <c r="AE311" s="248"/>
      <c r="AF311" s="282"/>
      <c r="AG311" s="282"/>
      <c r="AH311" s="282"/>
      <c r="AI311" s="282"/>
      <c r="AJ311" s="282"/>
      <c r="AK311" s="282"/>
      <c r="AL311" s="282"/>
      <c r="AM311" s="282"/>
      <c r="AN311" s="282"/>
      <c r="AO311" s="282"/>
      <c r="AP311" s="282"/>
      <c r="AQ311" s="282"/>
      <c r="AR311" s="282"/>
      <c r="AS311" s="282"/>
      <c r="AT311" s="282"/>
      <c r="AU311" s="282"/>
      <c r="AV311" s="282"/>
      <c r="AW311" s="282"/>
      <c r="AX311" s="282"/>
      <c r="AY311" s="282"/>
      <c r="AZ311" s="282"/>
      <c r="BA311" s="282"/>
      <c r="BB311" s="282"/>
      <c r="BC311" s="282"/>
      <c r="BD311" s="282"/>
      <c r="BE311" s="282"/>
      <c r="BF311" s="282"/>
      <c r="BG311" s="282"/>
      <c r="BH311" s="282"/>
      <c r="BI311" s="282"/>
      <c r="BJ311" s="282"/>
      <c r="BK311" s="282"/>
      <c r="BL311" s="282"/>
      <c r="BM311" s="282"/>
      <c r="BN311" s="282"/>
    </row>
    <row r="312" spans="11:66" s="252" customFormat="1" x14ac:dyDescent="0.25">
      <c r="K312" s="251"/>
      <c r="L312" s="247"/>
      <c r="M312" s="248"/>
      <c r="N312" s="248"/>
      <c r="O312" s="248"/>
      <c r="P312" s="248"/>
      <c r="Q312" s="248"/>
      <c r="R312" s="248"/>
      <c r="S312" s="248"/>
      <c r="T312" s="248"/>
      <c r="V312" s="397"/>
      <c r="W312" s="282"/>
      <c r="X312" s="248"/>
      <c r="Y312" s="248"/>
      <c r="Z312" s="248"/>
      <c r="AA312" s="248"/>
      <c r="AB312" s="248"/>
      <c r="AC312" s="248"/>
      <c r="AD312" s="248"/>
      <c r="AE312" s="248"/>
      <c r="AF312" s="282"/>
      <c r="AG312" s="282"/>
      <c r="AH312" s="282"/>
      <c r="AI312" s="282"/>
      <c r="AJ312" s="282"/>
      <c r="AK312" s="282"/>
      <c r="AL312" s="282"/>
      <c r="AM312" s="282"/>
      <c r="AN312" s="282"/>
      <c r="AO312" s="282"/>
      <c r="AP312" s="282"/>
      <c r="AQ312" s="282"/>
      <c r="AR312" s="282"/>
      <c r="AS312" s="282"/>
      <c r="AT312" s="282"/>
      <c r="AU312" s="282"/>
      <c r="AV312" s="282"/>
      <c r="AW312" s="282"/>
      <c r="AX312" s="282"/>
      <c r="AY312" s="282"/>
      <c r="AZ312" s="282"/>
      <c r="BA312" s="282"/>
      <c r="BB312" s="282"/>
      <c r="BC312" s="282"/>
      <c r="BD312" s="282"/>
      <c r="BE312" s="282"/>
      <c r="BF312" s="282"/>
      <c r="BG312" s="282"/>
      <c r="BH312" s="282"/>
      <c r="BI312" s="282"/>
      <c r="BJ312" s="282"/>
      <c r="BK312" s="282"/>
      <c r="BL312" s="282"/>
      <c r="BM312" s="282"/>
      <c r="BN312" s="282"/>
    </row>
    <row r="313" spans="11:66" s="252" customFormat="1" x14ac:dyDescent="0.25">
      <c r="K313" s="251"/>
      <c r="L313" s="247"/>
      <c r="M313" s="248"/>
      <c r="N313" s="248"/>
      <c r="O313" s="248"/>
      <c r="P313" s="248"/>
      <c r="Q313" s="248"/>
      <c r="R313" s="248"/>
      <c r="S313" s="248"/>
      <c r="T313" s="248"/>
      <c r="V313" s="397"/>
      <c r="W313" s="282"/>
      <c r="X313" s="248"/>
      <c r="Y313" s="248"/>
      <c r="Z313" s="248"/>
      <c r="AA313" s="248"/>
      <c r="AB313" s="248"/>
      <c r="AC313" s="248"/>
      <c r="AD313" s="248"/>
      <c r="AE313" s="248"/>
      <c r="AF313" s="282"/>
      <c r="AG313" s="282"/>
      <c r="AH313" s="282"/>
      <c r="AI313" s="282"/>
      <c r="AJ313" s="282"/>
      <c r="AK313" s="282"/>
      <c r="AL313" s="282"/>
      <c r="AM313" s="282"/>
      <c r="AN313" s="282"/>
      <c r="AO313" s="282"/>
      <c r="AP313" s="282"/>
      <c r="AQ313" s="282"/>
      <c r="AR313" s="282"/>
      <c r="AS313" s="282"/>
      <c r="AT313" s="282"/>
      <c r="AU313" s="282"/>
      <c r="AV313" s="282"/>
      <c r="AW313" s="282"/>
      <c r="AX313" s="282"/>
      <c r="AY313" s="282"/>
      <c r="AZ313" s="282"/>
      <c r="BA313" s="282"/>
      <c r="BB313" s="282"/>
      <c r="BC313" s="282"/>
      <c r="BD313" s="282"/>
      <c r="BE313" s="282"/>
      <c r="BF313" s="282"/>
      <c r="BG313" s="282"/>
      <c r="BH313" s="282"/>
      <c r="BI313" s="282"/>
      <c r="BJ313" s="282"/>
      <c r="BK313" s="282"/>
      <c r="BL313" s="282"/>
      <c r="BM313" s="282"/>
      <c r="BN313" s="282"/>
    </row>
    <row r="314" spans="11:66" s="252" customFormat="1" x14ac:dyDescent="0.25">
      <c r="K314" s="251"/>
      <c r="L314" s="247"/>
      <c r="M314" s="248"/>
      <c r="N314" s="248"/>
      <c r="O314" s="248"/>
      <c r="P314" s="248"/>
      <c r="Q314" s="248"/>
      <c r="R314" s="248"/>
      <c r="S314" s="248"/>
      <c r="T314" s="248"/>
      <c r="V314" s="397"/>
      <c r="W314" s="282"/>
      <c r="X314" s="248"/>
      <c r="Y314" s="248"/>
      <c r="Z314" s="248"/>
      <c r="AA314" s="248"/>
      <c r="AB314" s="248"/>
      <c r="AC314" s="248"/>
      <c r="AD314" s="248"/>
      <c r="AE314" s="248"/>
      <c r="AF314" s="282"/>
      <c r="AG314" s="282"/>
      <c r="AH314" s="282"/>
      <c r="AI314" s="282"/>
      <c r="AJ314" s="282"/>
      <c r="AK314" s="282"/>
      <c r="AL314" s="282"/>
      <c r="AM314" s="282"/>
      <c r="AN314" s="282"/>
      <c r="AO314" s="282"/>
      <c r="AP314" s="282"/>
      <c r="AQ314" s="282"/>
      <c r="AR314" s="282"/>
      <c r="AS314" s="282"/>
      <c r="AT314" s="282"/>
      <c r="AU314" s="282"/>
      <c r="AV314" s="282"/>
      <c r="AW314" s="282"/>
      <c r="AX314" s="282"/>
      <c r="AY314" s="282"/>
      <c r="AZ314" s="282"/>
      <c r="BA314" s="282"/>
      <c r="BB314" s="282"/>
      <c r="BC314" s="282"/>
      <c r="BD314" s="282"/>
      <c r="BE314" s="282"/>
      <c r="BF314" s="282"/>
      <c r="BG314" s="282"/>
      <c r="BH314" s="282"/>
      <c r="BI314" s="282"/>
      <c r="BJ314" s="282"/>
      <c r="BK314" s="282"/>
      <c r="BL314" s="282"/>
      <c r="BM314" s="282"/>
      <c r="BN314" s="282"/>
    </row>
    <row r="315" spans="11:66" s="252" customFormat="1" x14ac:dyDescent="0.25">
      <c r="K315" s="251"/>
      <c r="L315" s="247"/>
      <c r="M315" s="248"/>
      <c r="N315" s="248"/>
      <c r="O315" s="248"/>
      <c r="P315" s="248"/>
      <c r="Q315" s="248"/>
      <c r="R315" s="248"/>
      <c r="S315" s="248"/>
      <c r="T315" s="248"/>
      <c r="V315" s="397"/>
      <c r="W315" s="282"/>
      <c r="X315" s="248"/>
      <c r="Y315" s="248"/>
      <c r="Z315" s="248"/>
      <c r="AA315" s="248"/>
      <c r="AB315" s="248"/>
      <c r="AC315" s="248"/>
      <c r="AD315" s="248"/>
      <c r="AE315" s="248"/>
      <c r="AF315" s="282"/>
      <c r="AG315" s="282"/>
      <c r="AH315" s="282"/>
      <c r="AI315" s="282"/>
      <c r="AJ315" s="282"/>
      <c r="AK315" s="282"/>
      <c r="AL315" s="282"/>
      <c r="AM315" s="282"/>
      <c r="AN315" s="282"/>
      <c r="AO315" s="282"/>
      <c r="AP315" s="282"/>
      <c r="AQ315" s="282"/>
      <c r="AR315" s="282"/>
      <c r="AS315" s="282"/>
      <c r="AT315" s="282"/>
      <c r="AU315" s="282"/>
      <c r="AV315" s="282"/>
      <c r="AW315" s="282"/>
      <c r="AX315" s="282"/>
      <c r="AY315" s="282"/>
      <c r="AZ315" s="282"/>
      <c r="BA315" s="282"/>
      <c r="BB315" s="282"/>
      <c r="BC315" s="282"/>
      <c r="BD315" s="282"/>
      <c r="BE315" s="282"/>
      <c r="BF315" s="282"/>
      <c r="BG315" s="282"/>
      <c r="BH315" s="282"/>
      <c r="BI315" s="282"/>
      <c r="BJ315" s="282"/>
      <c r="BK315" s="282"/>
      <c r="BL315" s="282"/>
      <c r="BM315" s="282"/>
      <c r="BN315" s="282"/>
    </row>
    <row r="316" spans="11:66" s="252" customFormat="1" x14ac:dyDescent="0.25">
      <c r="K316" s="251"/>
      <c r="L316" s="247"/>
      <c r="M316" s="248"/>
      <c r="N316" s="248"/>
      <c r="O316" s="248"/>
      <c r="P316" s="248"/>
      <c r="Q316" s="248"/>
      <c r="R316" s="248"/>
      <c r="S316" s="248"/>
      <c r="T316" s="248"/>
      <c r="V316" s="397"/>
      <c r="W316" s="282"/>
      <c r="X316" s="248"/>
      <c r="Y316" s="248"/>
      <c r="Z316" s="248"/>
      <c r="AA316" s="248"/>
      <c r="AB316" s="248"/>
      <c r="AC316" s="248"/>
      <c r="AD316" s="248"/>
      <c r="AE316" s="248"/>
      <c r="AF316" s="282"/>
      <c r="AG316" s="282"/>
      <c r="AH316" s="282"/>
      <c r="AI316" s="282"/>
      <c r="AJ316" s="282"/>
      <c r="AK316" s="282"/>
      <c r="AL316" s="282"/>
      <c r="AM316" s="282"/>
      <c r="AN316" s="282"/>
      <c r="AO316" s="282"/>
      <c r="AP316" s="282"/>
      <c r="AQ316" s="282"/>
      <c r="AR316" s="282"/>
      <c r="AS316" s="282"/>
      <c r="AT316" s="282"/>
      <c r="AU316" s="282"/>
      <c r="AV316" s="282"/>
      <c r="AW316" s="282"/>
      <c r="AX316" s="282"/>
      <c r="AY316" s="282"/>
      <c r="AZ316" s="282"/>
      <c r="BA316" s="282"/>
      <c r="BB316" s="282"/>
      <c r="BC316" s="282"/>
      <c r="BD316" s="282"/>
      <c r="BE316" s="282"/>
      <c r="BF316" s="282"/>
      <c r="BG316" s="282"/>
      <c r="BH316" s="282"/>
      <c r="BI316" s="282"/>
      <c r="BJ316" s="282"/>
      <c r="BK316" s="282"/>
      <c r="BL316" s="282"/>
      <c r="BM316" s="282"/>
      <c r="BN316" s="282"/>
    </row>
    <row r="317" spans="11:66" s="252" customFormat="1" x14ac:dyDescent="0.25">
      <c r="K317" s="251"/>
      <c r="L317" s="247"/>
      <c r="M317" s="248"/>
      <c r="N317" s="248"/>
      <c r="O317" s="248"/>
      <c r="P317" s="248"/>
      <c r="Q317" s="248"/>
      <c r="R317" s="248"/>
      <c r="S317" s="248"/>
      <c r="T317" s="248"/>
      <c r="V317" s="397"/>
      <c r="W317" s="282"/>
      <c r="X317" s="248"/>
      <c r="Y317" s="248"/>
      <c r="Z317" s="248"/>
      <c r="AA317" s="248"/>
      <c r="AB317" s="248"/>
      <c r="AC317" s="248"/>
      <c r="AD317" s="248"/>
      <c r="AE317" s="248"/>
      <c r="AF317" s="282"/>
      <c r="AG317" s="282"/>
      <c r="AH317" s="282"/>
      <c r="AI317" s="282"/>
      <c r="AJ317" s="282"/>
      <c r="AK317" s="282"/>
      <c r="AL317" s="282"/>
      <c r="AM317" s="282"/>
      <c r="AN317" s="282"/>
      <c r="AO317" s="282"/>
      <c r="AP317" s="282"/>
      <c r="AQ317" s="282"/>
      <c r="AR317" s="282"/>
      <c r="AS317" s="282"/>
      <c r="AT317" s="282"/>
      <c r="AU317" s="282"/>
      <c r="AV317" s="282"/>
      <c r="AW317" s="282"/>
      <c r="AX317" s="282"/>
      <c r="AY317" s="282"/>
      <c r="AZ317" s="282"/>
      <c r="BA317" s="282"/>
      <c r="BB317" s="282"/>
      <c r="BC317" s="282"/>
      <c r="BD317" s="282"/>
      <c r="BE317" s="282"/>
      <c r="BF317" s="282"/>
      <c r="BG317" s="282"/>
      <c r="BH317" s="282"/>
      <c r="BI317" s="282"/>
      <c r="BJ317" s="282"/>
      <c r="BK317" s="282"/>
      <c r="BL317" s="282"/>
      <c r="BM317" s="282"/>
      <c r="BN317" s="282"/>
    </row>
    <row r="318" spans="11:66" s="252" customFormat="1" x14ac:dyDescent="0.25">
      <c r="K318" s="251"/>
      <c r="L318" s="247"/>
      <c r="M318" s="248"/>
      <c r="N318" s="248"/>
      <c r="O318" s="248"/>
      <c r="P318" s="248"/>
      <c r="Q318" s="248"/>
      <c r="R318" s="248"/>
      <c r="S318" s="248"/>
      <c r="T318" s="248"/>
      <c r="V318" s="397"/>
      <c r="W318" s="282"/>
      <c r="X318" s="248"/>
      <c r="Y318" s="248"/>
      <c r="Z318" s="248"/>
      <c r="AA318" s="248"/>
      <c r="AB318" s="248"/>
      <c r="AC318" s="248"/>
      <c r="AD318" s="248"/>
      <c r="AE318" s="248"/>
      <c r="AF318" s="282"/>
      <c r="AG318" s="282"/>
      <c r="AH318" s="282"/>
      <c r="AI318" s="282"/>
      <c r="AJ318" s="282"/>
      <c r="AK318" s="282"/>
      <c r="AL318" s="282"/>
      <c r="AM318" s="282"/>
      <c r="AN318" s="282"/>
      <c r="AO318" s="282"/>
      <c r="AP318" s="282"/>
      <c r="AQ318" s="282"/>
      <c r="AR318" s="282"/>
      <c r="AS318" s="282"/>
      <c r="AT318" s="282"/>
      <c r="AU318" s="282"/>
      <c r="AV318" s="282"/>
      <c r="AW318" s="282"/>
      <c r="AX318" s="282"/>
      <c r="AY318" s="282"/>
      <c r="AZ318" s="282"/>
      <c r="BA318" s="282"/>
      <c r="BB318" s="282"/>
      <c r="BC318" s="282"/>
      <c r="BD318" s="282"/>
      <c r="BE318" s="282"/>
      <c r="BF318" s="282"/>
      <c r="BG318" s="282"/>
      <c r="BH318" s="282"/>
      <c r="BI318" s="282"/>
      <c r="BJ318" s="282"/>
      <c r="BK318" s="282"/>
      <c r="BL318" s="282"/>
      <c r="BM318" s="282"/>
      <c r="BN318" s="282"/>
    </row>
    <row r="319" spans="11:66" s="252" customFormat="1" x14ac:dyDescent="0.25">
      <c r="K319" s="251"/>
      <c r="L319" s="247"/>
      <c r="M319" s="248"/>
      <c r="N319" s="248"/>
      <c r="O319" s="248"/>
      <c r="P319" s="248"/>
      <c r="Q319" s="248"/>
      <c r="R319" s="248"/>
      <c r="S319" s="248"/>
      <c r="T319" s="248"/>
      <c r="V319" s="397"/>
      <c r="W319" s="282"/>
      <c r="X319" s="248"/>
      <c r="Y319" s="248"/>
      <c r="Z319" s="248"/>
      <c r="AA319" s="248"/>
      <c r="AB319" s="248"/>
      <c r="AC319" s="248"/>
      <c r="AD319" s="248"/>
      <c r="AE319" s="248"/>
      <c r="AF319" s="282"/>
      <c r="AG319" s="282"/>
      <c r="AH319" s="282"/>
      <c r="AI319" s="282"/>
      <c r="AJ319" s="282"/>
      <c r="AK319" s="282"/>
      <c r="AL319" s="282"/>
      <c r="AM319" s="282"/>
      <c r="AN319" s="282"/>
      <c r="AO319" s="282"/>
      <c r="AP319" s="282"/>
      <c r="AQ319" s="282"/>
      <c r="AR319" s="282"/>
      <c r="AS319" s="282"/>
      <c r="AT319" s="282"/>
      <c r="AU319" s="282"/>
      <c r="AV319" s="282"/>
      <c r="AW319" s="282"/>
      <c r="AX319" s="282"/>
      <c r="AY319" s="282"/>
      <c r="AZ319" s="282"/>
      <c r="BA319" s="282"/>
      <c r="BB319" s="282"/>
      <c r="BC319" s="282"/>
      <c r="BD319" s="282"/>
      <c r="BE319" s="282"/>
      <c r="BF319" s="282"/>
      <c r="BG319" s="282"/>
      <c r="BH319" s="282"/>
      <c r="BI319" s="282"/>
      <c r="BJ319" s="282"/>
      <c r="BK319" s="282"/>
      <c r="BL319" s="282"/>
      <c r="BM319" s="282"/>
      <c r="BN319" s="282"/>
    </row>
    <row r="320" spans="11:66" s="252" customFormat="1" x14ac:dyDescent="0.25">
      <c r="K320" s="251"/>
      <c r="L320" s="247"/>
      <c r="M320" s="248"/>
      <c r="N320" s="248"/>
      <c r="O320" s="248"/>
      <c r="P320" s="248"/>
      <c r="Q320" s="248"/>
      <c r="R320" s="248"/>
      <c r="S320" s="248"/>
      <c r="T320" s="248"/>
      <c r="V320" s="397"/>
      <c r="W320" s="282"/>
      <c r="X320" s="248"/>
      <c r="Y320" s="248"/>
      <c r="Z320" s="248"/>
      <c r="AA320" s="248"/>
      <c r="AB320" s="248"/>
      <c r="AC320" s="248"/>
      <c r="AD320" s="248"/>
      <c r="AE320" s="248"/>
      <c r="AF320" s="282"/>
      <c r="AG320" s="282"/>
      <c r="AH320" s="282"/>
      <c r="AI320" s="282"/>
      <c r="AJ320" s="282"/>
      <c r="AK320" s="282"/>
      <c r="AL320" s="282"/>
      <c r="AM320" s="282"/>
      <c r="AN320" s="282"/>
      <c r="AO320" s="282"/>
      <c r="AP320" s="282"/>
      <c r="AQ320" s="282"/>
      <c r="AR320" s="282"/>
      <c r="AS320" s="282"/>
      <c r="AT320" s="282"/>
      <c r="AU320" s="282"/>
      <c r="AV320" s="282"/>
      <c r="AW320" s="282"/>
      <c r="AX320" s="282"/>
      <c r="AY320" s="282"/>
      <c r="AZ320" s="282"/>
      <c r="BA320" s="282"/>
      <c r="BB320" s="282"/>
      <c r="BC320" s="282"/>
      <c r="BD320" s="282"/>
      <c r="BE320" s="282"/>
      <c r="BF320" s="282"/>
      <c r="BG320" s="282"/>
      <c r="BH320" s="282"/>
      <c r="BI320" s="282"/>
      <c r="BJ320" s="282"/>
      <c r="BK320" s="282"/>
      <c r="BL320" s="282"/>
      <c r="BM320" s="282"/>
      <c r="BN320" s="282"/>
    </row>
    <row r="321" spans="11:66" s="252" customFormat="1" x14ac:dyDescent="0.25">
      <c r="K321" s="251"/>
      <c r="L321" s="247"/>
      <c r="M321" s="248"/>
      <c r="N321" s="248"/>
      <c r="O321" s="248"/>
      <c r="P321" s="248"/>
      <c r="Q321" s="248"/>
      <c r="R321" s="248"/>
      <c r="S321" s="248"/>
      <c r="T321" s="248"/>
      <c r="V321" s="397"/>
      <c r="W321" s="282"/>
      <c r="X321" s="248"/>
      <c r="Y321" s="248"/>
      <c r="Z321" s="248"/>
      <c r="AA321" s="248"/>
      <c r="AB321" s="248"/>
      <c r="AC321" s="248"/>
      <c r="AD321" s="248"/>
      <c r="AE321" s="248"/>
      <c r="AF321" s="282"/>
      <c r="AG321" s="282"/>
      <c r="AH321" s="282"/>
      <c r="AI321" s="282"/>
      <c r="AJ321" s="282"/>
      <c r="AK321" s="282"/>
      <c r="AL321" s="282"/>
      <c r="AM321" s="282"/>
      <c r="AN321" s="282"/>
      <c r="AO321" s="282"/>
      <c r="AP321" s="282"/>
      <c r="AQ321" s="282"/>
      <c r="AR321" s="282"/>
      <c r="AS321" s="282"/>
      <c r="AT321" s="282"/>
      <c r="AU321" s="282"/>
      <c r="AV321" s="282"/>
      <c r="AW321" s="282"/>
      <c r="AX321" s="282"/>
      <c r="AY321" s="282"/>
      <c r="AZ321" s="282"/>
      <c r="BA321" s="282"/>
      <c r="BB321" s="282"/>
      <c r="BC321" s="282"/>
      <c r="BD321" s="282"/>
      <c r="BE321" s="282"/>
      <c r="BF321" s="282"/>
      <c r="BG321" s="282"/>
      <c r="BH321" s="282"/>
      <c r="BI321" s="282"/>
      <c r="BJ321" s="282"/>
      <c r="BK321" s="282"/>
      <c r="BL321" s="282"/>
      <c r="BM321" s="282"/>
      <c r="BN321" s="282"/>
    </row>
    <row r="322" spans="11:66" s="252" customFormat="1" x14ac:dyDescent="0.25">
      <c r="K322" s="251"/>
      <c r="L322" s="247"/>
      <c r="M322" s="248"/>
      <c r="N322" s="248"/>
      <c r="O322" s="248"/>
      <c r="P322" s="248"/>
      <c r="Q322" s="248"/>
      <c r="R322" s="248"/>
      <c r="S322" s="248"/>
      <c r="T322" s="248"/>
      <c r="V322" s="397"/>
      <c r="W322" s="282"/>
      <c r="X322" s="248"/>
      <c r="Y322" s="248"/>
      <c r="Z322" s="248"/>
      <c r="AA322" s="248"/>
      <c r="AB322" s="248"/>
      <c r="AC322" s="248"/>
      <c r="AD322" s="248"/>
      <c r="AE322" s="248"/>
      <c r="AF322" s="282"/>
      <c r="AG322" s="282"/>
      <c r="AH322" s="282"/>
      <c r="AI322" s="282"/>
      <c r="AJ322" s="282"/>
      <c r="AK322" s="282"/>
      <c r="AL322" s="282"/>
      <c r="AM322" s="282"/>
      <c r="AN322" s="282"/>
      <c r="AO322" s="282"/>
      <c r="AP322" s="282"/>
      <c r="AQ322" s="282"/>
      <c r="AR322" s="282"/>
      <c r="AS322" s="282"/>
      <c r="AT322" s="282"/>
      <c r="AU322" s="282"/>
      <c r="AV322" s="282"/>
      <c r="AW322" s="282"/>
      <c r="AX322" s="282"/>
      <c r="AY322" s="282"/>
      <c r="AZ322" s="282"/>
      <c r="BA322" s="282"/>
      <c r="BB322" s="282"/>
      <c r="BC322" s="282"/>
      <c r="BD322" s="282"/>
      <c r="BE322" s="282"/>
      <c r="BF322" s="282"/>
      <c r="BG322" s="282"/>
      <c r="BH322" s="282"/>
      <c r="BI322" s="282"/>
      <c r="BJ322" s="282"/>
      <c r="BK322" s="282"/>
      <c r="BL322" s="282"/>
      <c r="BM322" s="282"/>
      <c r="BN322" s="282"/>
    </row>
    <row r="323" spans="11:66" s="252" customFormat="1" x14ac:dyDescent="0.25">
      <c r="K323" s="251"/>
      <c r="L323" s="247"/>
      <c r="M323" s="248"/>
      <c r="N323" s="248"/>
      <c r="O323" s="248"/>
      <c r="P323" s="248"/>
      <c r="Q323" s="248"/>
      <c r="R323" s="248"/>
      <c r="S323" s="248"/>
      <c r="T323" s="248"/>
      <c r="V323" s="397"/>
      <c r="W323" s="282"/>
      <c r="X323" s="248"/>
      <c r="Y323" s="248"/>
      <c r="Z323" s="248"/>
      <c r="AA323" s="248"/>
      <c r="AB323" s="248"/>
      <c r="AC323" s="248"/>
      <c r="AD323" s="248"/>
      <c r="AE323" s="248"/>
      <c r="AF323" s="282"/>
      <c r="AG323" s="282"/>
      <c r="AH323" s="282"/>
      <c r="AI323" s="282"/>
      <c r="AJ323" s="282"/>
      <c r="AK323" s="282"/>
      <c r="AL323" s="282"/>
      <c r="AM323" s="282"/>
      <c r="AN323" s="282"/>
      <c r="AO323" s="282"/>
      <c r="AP323" s="282"/>
      <c r="AQ323" s="282"/>
      <c r="AR323" s="282"/>
      <c r="AS323" s="282"/>
      <c r="AT323" s="282"/>
      <c r="AU323" s="282"/>
      <c r="AV323" s="282"/>
      <c r="AW323" s="282"/>
      <c r="AX323" s="282"/>
      <c r="AY323" s="282"/>
      <c r="AZ323" s="282"/>
      <c r="BA323" s="282"/>
      <c r="BB323" s="282"/>
      <c r="BC323" s="282"/>
      <c r="BD323" s="282"/>
      <c r="BE323" s="282"/>
      <c r="BF323" s="282"/>
      <c r="BG323" s="282"/>
      <c r="BH323" s="282"/>
      <c r="BI323" s="282"/>
      <c r="BJ323" s="282"/>
      <c r="BK323" s="282"/>
      <c r="BL323" s="282"/>
      <c r="BM323" s="282"/>
      <c r="BN323" s="282"/>
    </row>
    <row r="324" spans="11:66" s="252" customFormat="1" x14ac:dyDescent="0.25">
      <c r="K324" s="251"/>
      <c r="L324" s="247"/>
      <c r="M324" s="248"/>
      <c r="N324" s="248"/>
      <c r="O324" s="248"/>
      <c r="P324" s="248"/>
      <c r="Q324" s="248"/>
      <c r="R324" s="248"/>
      <c r="S324" s="248"/>
      <c r="T324" s="248"/>
      <c r="V324" s="397"/>
      <c r="W324" s="282"/>
      <c r="X324" s="248"/>
      <c r="Y324" s="248"/>
      <c r="Z324" s="248"/>
      <c r="AA324" s="248"/>
      <c r="AB324" s="248"/>
      <c r="AC324" s="248"/>
      <c r="AD324" s="248"/>
      <c r="AE324" s="248"/>
      <c r="AF324" s="282"/>
      <c r="AG324" s="282"/>
      <c r="AH324" s="282"/>
      <c r="AI324" s="282"/>
      <c r="AJ324" s="282"/>
      <c r="AK324" s="282"/>
      <c r="AL324" s="282"/>
      <c r="AM324" s="282"/>
      <c r="AN324" s="282"/>
      <c r="AO324" s="282"/>
      <c r="AP324" s="282"/>
      <c r="AQ324" s="282"/>
      <c r="AR324" s="282"/>
      <c r="AS324" s="282"/>
      <c r="AT324" s="282"/>
      <c r="AU324" s="282"/>
      <c r="AV324" s="282"/>
      <c r="AW324" s="282"/>
      <c r="AX324" s="282"/>
      <c r="AY324" s="282"/>
      <c r="AZ324" s="282"/>
      <c r="BA324" s="282"/>
      <c r="BB324" s="282"/>
      <c r="BC324" s="282"/>
      <c r="BD324" s="282"/>
      <c r="BE324" s="282"/>
      <c r="BF324" s="282"/>
      <c r="BG324" s="282"/>
      <c r="BH324" s="282"/>
      <c r="BI324" s="282"/>
      <c r="BJ324" s="282"/>
      <c r="BK324" s="282"/>
      <c r="BL324" s="282"/>
      <c r="BM324" s="282"/>
      <c r="BN324" s="282"/>
    </row>
    <row r="325" spans="11:66" s="252" customFormat="1" x14ac:dyDescent="0.25">
      <c r="K325" s="251"/>
      <c r="L325" s="247"/>
      <c r="M325" s="248"/>
      <c r="N325" s="248"/>
      <c r="O325" s="248"/>
      <c r="P325" s="248"/>
      <c r="Q325" s="248"/>
      <c r="R325" s="248"/>
      <c r="S325" s="248"/>
      <c r="T325" s="248"/>
      <c r="V325" s="397"/>
      <c r="W325" s="282"/>
      <c r="X325" s="248"/>
      <c r="Y325" s="248"/>
      <c r="Z325" s="248"/>
      <c r="AA325" s="248"/>
      <c r="AB325" s="248"/>
      <c r="AC325" s="248"/>
      <c r="AD325" s="248"/>
      <c r="AE325" s="248"/>
      <c r="AF325" s="282"/>
      <c r="AG325" s="282"/>
      <c r="AH325" s="282"/>
      <c r="AI325" s="282"/>
      <c r="AJ325" s="282"/>
      <c r="AK325" s="282"/>
      <c r="AL325" s="282"/>
      <c r="AM325" s="282"/>
      <c r="AN325" s="282"/>
      <c r="AO325" s="282"/>
      <c r="AP325" s="282"/>
      <c r="AQ325" s="282"/>
      <c r="AR325" s="282"/>
      <c r="AS325" s="282"/>
      <c r="AT325" s="282"/>
      <c r="AU325" s="282"/>
      <c r="AV325" s="282"/>
      <c r="AW325" s="282"/>
      <c r="AX325" s="282"/>
      <c r="AY325" s="282"/>
      <c r="AZ325" s="282"/>
      <c r="BA325" s="282"/>
      <c r="BB325" s="282"/>
      <c r="BC325" s="282"/>
      <c r="BD325" s="282"/>
      <c r="BE325" s="282"/>
      <c r="BF325" s="282"/>
      <c r="BG325" s="282"/>
      <c r="BH325" s="282"/>
      <c r="BI325" s="282"/>
      <c r="BJ325" s="282"/>
      <c r="BK325" s="282"/>
      <c r="BL325" s="282"/>
      <c r="BM325" s="282"/>
      <c r="BN325" s="282"/>
    </row>
    <row r="326" spans="11:66" s="252" customFormat="1" x14ac:dyDescent="0.25">
      <c r="K326" s="251"/>
      <c r="L326" s="247"/>
      <c r="M326" s="248"/>
      <c r="N326" s="248"/>
      <c r="O326" s="248"/>
      <c r="P326" s="248"/>
      <c r="Q326" s="248"/>
      <c r="R326" s="248"/>
      <c r="S326" s="248"/>
      <c r="T326" s="248"/>
      <c r="V326" s="397"/>
      <c r="W326" s="282"/>
      <c r="X326" s="248"/>
      <c r="Y326" s="248"/>
      <c r="Z326" s="248"/>
      <c r="AA326" s="248"/>
      <c r="AB326" s="248"/>
      <c r="AC326" s="248"/>
      <c r="AD326" s="248"/>
      <c r="AE326" s="248"/>
      <c r="AF326" s="282"/>
      <c r="AG326" s="282"/>
      <c r="AH326" s="282"/>
      <c r="AI326" s="282"/>
      <c r="AJ326" s="282"/>
      <c r="AK326" s="282"/>
      <c r="AL326" s="282"/>
      <c r="AM326" s="282"/>
      <c r="AN326" s="282"/>
      <c r="AO326" s="282"/>
      <c r="AP326" s="282"/>
      <c r="AQ326" s="282"/>
      <c r="AR326" s="282"/>
      <c r="AS326" s="282"/>
      <c r="AT326" s="282"/>
      <c r="AU326" s="282"/>
      <c r="AV326" s="282"/>
      <c r="AW326" s="282"/>
      <c r="AX326" s="282"/>
      <c r="AY326" s="282"/>
      <c r="AZ326" s="282"/>
      <c r="BA326" s="282"/>
      <c r="BB326" s="282"/>
      <c r="BC326" s="282"/>
      <c r="BD326" s="282"/>
      <c r="BE326" s="282"/>
      <c r="BF326" s="282"/>
      <c r="BG326" s="282"/>
      <c r="BH326" s="282"/>
      <c r="BI326" s="282"/>
      <c r="BJ326" s="282"/>
      <c r="BK326" s="282"/>
      <c r="BL326" s="282"/>
      <c r="BM326" s="282"/>
      <c r="BN326" s="282"/>
    </row>
    <row r="327" spans="11:66" s="252" customFormat="1" x14ac:dyDescent="0.25">
      <c r="K327" s="251"/>
      <c r="L327" s="247"/>
      <c r="M327" s="248"/>
      <c r="N327" s="248"/>
      <c r="O327" s="248"/>
      <c r="P327" s="248"/>
      <c r="Q327" s="248"/>
      <c r="R327" s="248"/>
      <c r="S327" s="248"/>
      <c r="T327" s="248"/>
      <c r="V327" s="397"/>
      <c r="W327" s="282"/>
      <c r="X327" s="248"/>
      <c r="Y327" s="248"/>
      <c r="Z327" s="248"/>
      <c r="AA327" s="248"/>
      <c r="AB327" s="248"/>
      <c r="AC327" s="248"/>
      <c r="AD327" s="248"/>
      <c r="AE327" s="248"/>
      <c r="AF327" s="282"/>
      <c r="AG327" s="282"/>
      <c r="AH327" s="282"/>
      <c r="AI327" s="282"/>
      <c r="AJ327" s="282"/>
      <c r="AK327" s="282"/>
      <c r="AL327" s="282"/>
      <c r="AM327" s="282"/>
      <c r="AN327" s="282"/>
      <c r="AO327" s="282"/>
      <c r="AP327" s="282"/>
      <c r="AQ327" s="282"/>
      <c r="AR327" s="282"/>
      <c r="AS327" s="282"/>
      <c r="AT327" s="282"/>
      <c r="AU327" s="282"/>
      <c r="AV327" s="282"/>
      <c r="AW327" s="282"/>
      <c r="AX327" s="282"/>
      <c r="AY327" s="282"/>
      <c r="AZ327" s="282"/>
      <c r="BA327" s="282"/>
      <c r="BB327" s="282"/>
      <c r="BC327" s="282"/>
      <c r="BD327" s="282"/>
      <c r="BE327" s="282"/>
      <c r="BF327" s="282"/>
      <c r="BG327" s="282"/>
      <c r="BH327" s="282"/>
      <c r="BI327" s="282"/>
      <c r="BJ327" s="282"/>
      <c r="BK327" s="282"/>
      <c r="BL327" s="282"/>
      <c r="BM327" s="282"/>
      <c r="BN327" s="282"/>
    </row>
    <row r="328" spans="11:66" s="252" customFormat="1" x14ac:dyDescent="0.25">
      <c r="K328" s="251"/>
      <c r="L328" s="247"/>
      <c r="M328" s="248"/>
      <c r="N328" s="248"/>
      <c r="O328" s="248"/>
      <c r="P328" s="248"/>
      <c r="Q328" s="248"/>
      <c r="R328" s="248"/>
      <c r="S328" s="248"/>
      <c r="T328" s="248"/>
      <c r="V328" s="397"/>
      <c r="W328" s="282"/>
      <c r="X328" s="248"/>
      <c r="Y328" s="248"/>
      <c r="Z328" s="248"/>
      <c r="AA328" s="248"/>
      <c r="AB328" s="248"/>
      <c r="AC328" s="248"/>
      <c r="AD328" s="248"/>
      <c r="AE328" s="248"/>
      <c r="AF328" s="282"/>
      <c r="AG328" s="282"/>
      <c r="AH328" s="282"/>
      <c r="AI328" s="282"/>
      <c r="AJ328" s="282"/>
      <c r="AK328" s="282"/>
      <c r="AL328" s="282"/>
      <c r="AM328" s="282"/>
      <c r="AN328" s="282"/>
      <c r="AO328" s="282"/>
      <c r="AP328" s="282"/>
      <c r="AQ328" s="282"/>
      <c r="AR328" s="282"/>
      <c r="AS328" s="282"/>
      <c r="AT328" s="282"/>
      <c r="AU328" s="282"/>
      <c r="AV328" s="282"/>
      <c r="AW328" s="282"/>
      <c r="AX328" s="282"/>
      <c r="AY328" s="282"/>
      <c r="AZ328" s="282"/>
      <c r="BA328" s="282"/>
      <c r="BB328" s="282"/>
      <c r="BC328" s="282"/>
      <c r="BD328" s="282"/>
      <c r="BE328" s="282"/>
      <c r="BF328" s="282"/>
      <c r="BG328" s="282"/>
      <c r="BH328" s="282"/>
      <c r="BI328" s="282"/>
      <c r="BJ328" s="282"/>
      <c r="BK328" s="282"/>
      <c r="BL328" s="282"/>
      <c r="BM328" s="282"/>
      <c r="BN328" s="282"/>
    </row>
    <row r="329" spans="11:66" s="252" customFormat="1" x14ac:dyDescent="0.25">
      <c r="K329" s="251"/>
      <c r="L329" s="247"/>
      <c r="M329" s="248"/>
      <c r="N329" s="248"/>
      <c r="O329" s="248"/>
      <c r="P329" s="248"/>
      <c r="Q329" s="248"/>
      <c r="R329" s="248"/>
      <c r="S329" s="248"/>
      <c r="T329" s="248"/>
      <c r="V329" s="397"/>
      <c r="W329" s="282"/>
      <c r="X329" s="248"/>
      <c r="Y329" s="248"/>
      <c r="Z329" s="248"/>
      <c r="AA329" s="248"/>
      <c r="AB329" s="248"/>
      <c r="AC329" s="248"/>
      <c r="AD329" s="248"/>
      <c r="AE329" s="248"/>
      <c r="AF329" s="282"/>
      <c r="AG329" s="282"/>
      <c r="AH329" s="282"/>
      <c r="AI329" s="282"/>
      <c r="AJ329" s="282"/>
      <c r="AK329" s="282"/>
      <c r="AL329" s="282"/>
      <c r="AM329" s="282"/>
      <c r="AN329" s="282"/>
      <c r="AO329" s="282"/>
      <c r="AP329" s="282"/>
      <c r="AQ329" s="282"/>
      <c r="AR329" s="282"/>
      <c r="AS329" s="282"/>
      <c r="AT329" s="282"/>
      <c r="AU329" s="282"/>
      <c r="AV329" s="282"/>
      <c r="AW329" s="282"/>
      <c r="AX329" s="282"/>
      <c r="AY329" s="282"/>
      <c r="AZ329" s="282"/>
      <c r="BA329" s="282"/>
      <c r="BB329" s="282"/>
      <c r="BC329" s="282"/>
      <c r="BD329" s="282"/>
      <c r="BE329" s="282"/>
      <c r="BF329" s="282"/>
      <c r="BG329" s="282"/>
      <c r="BH329" s="282"/>
      <c r="BI329" s="282"/>
      <c r="BJ329" s="282"/>
      <c r="BK329" s="282"/>
      <c r="BL329" s="282"/>
      <c r="BM329" s="282"/>
      <c r="BN329" s="282"/>
    </row>
    <row r="330" spans="11:66" s="252" customFormat="1" x14ac:dyDescent="0.25">
      <c r="K330" s="251"/>
      <c r="L330" s="247"/>
      <c r="M330" s="248"/>
      <c r="N330" s="248"/>
      <c r="O330" s="248"/>
      <c r="P330" s="248"/>
      <c r="Q330" s="248"/>
      <c r="R330" s="248"/>
      <c r="S330" s="248"/>
      <c r="T330" s="248"/>
      <c r="V330" s="397"/>
      <c r="W330" s="282"/>
      <c r="X330" s="248"/>
      <c r="Y330" s="248"/>
      <c r="Z330" s="248"/>
      <c r="AA330" s="248"/>
      <c r="AB330" s="248"/>
      <c r="AC330" s="248"/>
      <c r="AD330" s="248"/>
      <c r="AE330" s="248"/>
      <c r="AF330" s="282"/>
      <c r="AG330" s="282"/>
      <c r="AH330" s="282"/>
      <c r="AI330" s="282"/>
      <c r="AJ330" s="282"/>
      <c r="AK330" s="282"/>
      <c r="AL330" s="282"/>
      <c r="AM330" s="282"/>
      <c r="AN330" s="282"/>
      <c r="AO330" s="282"/>
      <c r="AP330" s="282"/>
      <c r="AQ330" s="282"/>
      <c r="AR330" s="282"/>
      <c r="AS330" s="282"/>
      <c r="AT330" s="282"/>
      <c r="AU330" s="282"/>
      <c r="AV330" s="282"/>
      <c r="AW330" s="282"/>
      <c r="AX330" s="282"/>
      <c r="AY330" s="282"/>
      <c r="AZ330" s="282"/>
      <c r="BA330" s="282"/>
      <c r="BB330" s="282"/>
      <c r="BC330" s="282"/>
      <c r="BD330" s="282"/>
      <c r="BE330" s="282"/>
      <c r="BF330" s="282"/>
      <c r="BG330" s="282"/>
      <c r="BH330" s="282"/>
      <c r="BI330" s="282"/>
      <c r="BJ330" s="282"/>
      <c r="BK330" s="282"/>
      <c r="BL330" s="282"/>
      <c r="BM330" s="282"/>
      <c r="BN330" s="282"/>
    </row>
    <row r="331" spans="11:66" s="252" customFormat="1" x14ac:dyDescent="0.25">
      <c r="K331" s="251"/>
      <c r="L331" s="247"/>
      <c r="M331" s="248"/>
      <c r="N331" s="248"/>
      <c r="O331" s="248"/>
      <c r="P331" s="248"/>
      <c r="Q331" s="248"/>
      <c r="R331" s="248"/>
      <c r="S331" s="248"/>
      <c r="T331" s="248"/>
      <c r="V331" s="397"/>
      <c r="W331" s="282"/>
      <c r="X331" s="248"/>
      <c r="Y331" s="248"/>
      <c r="Z331" s="248"/>
      <c r="AA331" s="248"/>
      <c r="AB331" s="248"/>
      <c r="AC331" s="248"/>
      <c r="AD331" s="248"/>
      <c r="AE331" s="248"/>
      <c r="AF331" s="282"/>
      <c r="AG331" s="282"/>
      <c r="AH331" s="282"/>
      <c r="AI331" s="282"/>
      <c r="AJ331" s="282"/>
      <c r="AK331" s="282"/>
      <c r="AL331" s="282"/>
      <c r="AM331" s="282"/>
      <c r="AN331" s="282"/>
      <c r="AO331" s="282"/>
      <c r="AP331" s="282"/>
      <c r="AQ331" s="282"/>
      <c r="AR331" s="282"/>
      <c r="AS331" s="282"/>
      <c r="AT331" s="282"/>
      <c r="AU331" s="282"/>
      <c r="AV331" s="282"/>
      <c r="AW331" s="282"/>
      <c r="AX331" s="282"/>
      <c r="AY331" s="282"/>
      <c r="AZ331" s="282"/>
      <c r="BA331" s="282"/>
      <c r="BB331" s="282"/>
      <c r="BC331" s="282"/>
      <c r="BD331" s="282"/>
      <c r="BE331" s="282"/>
      <c r="BF331" s="282"/>
      <c r="BG331" s="282"/>
      <c r="BH331" s="282"/>
      <c r="BI331" s="282"/>
      <c r="BJ331" s="282"/>
      <c r="BK331" s="282"/>
      <c r="BL331" s="282"/>
      <c r="BM331" s="282"/>
      <c r="BN331" s="282"/>
    </row>
    <row r="332" spans="11:66" s="252" customFormat="1" x14ac:dyDescent="0.25">
      <c r="K332" s="251"/>
      <c r="L332" s="247"/>
      <c r="M332" s="248"/>
      <c r="N332" s="248"/>
      <c r="O332" s="248"/>
      <c r="P332" s="248"/>
      <c r="Q332" s="248"/>
      <c r="R332" s="248"/>
      <c r="S332" s="248"/>
      <c r="T332" s="248"/>
      <c r="V332" s="397"/>
      <c r="W332" s="282"/>
      <c r="X332" s="248"/>
      <c r="Y332" s="248"/>
      <c r="Z332" s="248"/>
      <c r="AA332" s="248"/>
      <c r="AB332" s="248"/>
      <c r="AC332" s="248"/>
      <c r="AD332" s="248"/>
      <c r="AE332" s="248"/>
      <c r="AF332" s="282"/>
      <c r="AG332" s="282"/>
      <c r="AH332" s="282"/>
      <c r="AI332" s="282"/>
      <c r="AJ332" s="282"/>
      <c r="AK332" s="282"/>
      <c r="AL332" s="282"/>
      <c r="AM332" s="282"/>
      <c r="AN332" s="282"/>
      <c r="AO332" s="282"/>
      <c r="AP332" s="282"/>
      <c r="AQ332" s="282"/>
      <c r="AR332" s="282"/>
      <c r="AS332" s="282"/>
      <c r="AT332" s="282"/>
      <c r="AU332" s="282"/>
      <c r="AV332" s="282"/>
      <c r="AW332" s="282"/>
      <c r="AX332" s="282"/>
      <c r="AY332" s="282"/>
      <c r="AZ332" s="282"/>
      <c r="BA332" s="282"/>
      <c r="BB332" s="282"/>
      <c r="BC332" s="282"/>
      <c r="BD332" s="282"/>
      <c r="BE332" s="282"/>
      <c r="BF332" s="282"/>
      <c r="BG332" s="282"/>
      <c r="BH332" s="282"/>
      <c r="BI332" s="282"/>
      <c r="BJ332" s="282"/>
      <c r="BK332" s="282"/>
      <c r="BL332" s="282"/>
      <c r="BM332" s="282"/>
      <c r="BN332" s="282"/>
    </row>
    <row r="333" spans="11:66" s="252" customFormat="1" x14ac:dyDescent="0.25">
      <c r="K333" s="251"/>
      <c r="L333" s="247"/>
      <c r="M333" s="248"/>
      <c r="N333" s="248"/>
      <c r="O333" s="248"/>
      <c r="P333" s="248"/>
      <c r="Q333" s="248"/>
      <c r="R333" s="248"/>
      <c r="S333" s="248"/>
      <c r="T333" s="248"/>
      <c r="V333" s="397"/>
      <c r="W333" s="282"/>
      <c r="X333" s="248"/>
      <c r="Y333" s="248"/>
      <c r="Z333" s="248"/>
      <c r="AA333" s="248"/>
      <c r="AB333" s="248"/>
      <c r="AC333" s="248"/>
      <c r="AD333" s="248"/>
      <c r="AE333" s="248"/>
      <c r="AF333" s="282"/>
      <c r="AG333" s="282"/>
      <c r="AH333" s="282"/>
      <c r="AI333" s="282"/>
      <c r="AJ333" s="282"/>
      <c r="AK333" s="282"/>
      <c r="AL333" s="282"/>
      <c r="AM333" s="282"/>
      <c r="AN333" s="282"/>
      <c r="AO333" s="282"/>
      <c r="AP333" s="282"/>
      <c r="AQ333" s="282"/>
      <c r="AR333" s="282"/>
      <c r="AS333" s="282"/>
      <c r="AT333" s="282"/>
      <c r="AU333" s="282"/>
      <c r="AV333" s="282"/>
      <c r="AW333" s="282"/>
      <c r="AX333" s="282"/>
      <c r="AY333" s="282"/>
      <c r="AZ333" s="282"/>
      <c r="BA333" s="282"/>
      <c r="BB333" s="282"/>
      <c r="BC333" s="282"/>
      <c r="BD333" s="282"/>
      <c r="BE333" s="282"/>
      <c r="BF333" s="282"/>
      <c r="BG333" s="282"/>
      <c r="BH333" s="282"/>
      <c r="BI333" s="282"/>
      <c r="BJ333" s="282"/>
      <c r="BK333" s="282"/>
      <c r="BL333" s="282"/>
      <c r="BM333" s="282"/>
      <c r="BN333" s="282"/>
    </row>
    <row r="334" spans="11:66" s="252" customFormat="1" x14ac:dyDescent="0.25">
      <c r="K334" s="251"/>
      <c r="L334" s="247"/>
      <c r="M334" s="248"/>
      <c r="N334" s="248"/>
      <c r="O334" s="248"/>
      <c r="P334" s="248"/>
      <c r="Q334" s="248"/>
      <c r="R334" s="248"/>
      <c r="S334" s="248"/>
      <c r="T334" s="248"/>
      <c r="V334" s="397"/>
      <c r="W334" s="282"/>
      <c r="X334" s="248"/>
      <c r="Y334" s="248"/>
      <c r="Z334" s="248"/>
      <c r="AA334" s="248"/>
      <c r="AB334" s="248"/>
      <c r="AC334" s="248"/>
      <c r="AD334" s="248"/>
      <c r="AE334" s="248"/>
      <c r="AF334" s="282"/>
      <c r="AG334" s="282"/>
      <c r="AH334" s="282"/>
      <c r="AI334" s="282"/>
      <c r="AJ334" s="282"/>
      <c r="AK334" s="282"/>
      <c r="AL334" s="282"/>
      <c r="AM334" s="282"/>
      <c r="AN334" s="282"/>
      <c r="AO334" s="282"/>
      <c r="AP334" s="282"/>
      <c r="AQ334" s="282"/>
      <c r="AR334" s="282"/>
      <c r="AS334" s="282"/>
      <c r="AT334" s="282"/>
      <c r="AU334" s="282"/>
      <c r="AV334" s="282"/>
      <c r="AW334" s="282"/>
      <c r="AX334" s="282"/>
      <c r="AY334" s="282"/>
      <c r="AZ334" s="282"/>
      <c r="BA334" s="282"/>
      <c r="BB334" s="282"/>
      <c r="BC334" s="282"/>
      <c r="BD334" s="282"/>
      <c r="BE334" s="282"/>
      <c r="BF334" s="282"/>
      <c r="BG334" s="282"/>
      <c r="BH334" s="282"/>
      <c r="BI334" s="282"/>
      <c r="BJ334" s="282"/>
      <c r="BK334" s="282"/>
      <c r="BL334" s="282"/>
      <c r="BM334" s="282"/>
      <c r="BN334" s="282"/>
    </row>
    <row r="335" spans="11:66" s="252" customFormat="1" x14ac:dyDescent="0.25">
      <c r="K335" s="251"/>
      <c r="L335" s="247"/>
      <c r="M335" s="248"/>
      <c r="N335" s="248"/>
      <c r="O335" s="248"/>
      <c r="P335" s="248"/>
      <c r="Q335" s="248"/>
      <c r="R335" s="248"/>
      <c r="S335" s="248"/>
      <c r="T335" s="248"/>
      <c r="V335" s="397"/>
      <c r="W335" s="282"/>
      <c r="X335" s="248"/>
      <c r="Y335" s="248"/>
      <c r="Z335" s="248"/>
      <c r="AA335" s="248"/>
      <c r="AB335" s="248"/>
      <c r="AC335" s="248"/>
      <c r="AD335" s="248"/>
      <c r="AE335" s="248"/>
      <c r="AF335" s="282"/>
      <c r="AG335" s="282"/>
      <c r="AH335" s="282"/>
      <c r="AI335" s="282"/>
      <c r="AJ335" s="282"/>
      <c r="AK335" s="282"/>
      <c r="AL335" s="282"/>
      <c r="AM335" s="282"/>
      <c r="AN335" s="282"/>
      <c r="AO335" s="282"/>
      <c r="AP335" s="282"/>
      <c r="AQ335" s="282"/>
      <c r="AR335" s="282"/>
      <c r="AS335" s="282"/>
      <c r="AT335" s="282"/>
      <c r="AU335" s="282"/>
      <c r="AV335" s="282"/>
      <c r="AW335" s="282"/>
      <c r="AX335" s="282"/>
      <c r="AY335" s="282"/>
      <c r="AZ335" s="282"/>
      <c r="BA335" s="282"/>
      <c r="BB335" s="282"/>
      <c r="BC335" s="282"/>
      <c r="BD335" s="282"/>
      <c r="BE335" s="282"/>
      <c r="BF335" s="282"/>
      <c r="BG335" s="282"/>
      <c r="BH335" s="282"/>
      <c r="BI335" s="282"/>
      <c r="BJ335" s="282"/>
      <c r="BK335" s="282"/>
      <c r="BL335" s="282"/>
      <c r="BM335" s="282"/>
      <c r="BN335" s="282"/>
    </row>
    <row r="336" spans="11:66" s="252" customFormat="1" x14ac:dyDescent="0.25">
      <c r="K336" s="251"/>
      <c r="L336" s="247"/>
      <c r="M336" s="248"/>
      <c r="N336" s="248"/>
      <c r="O336" s="248"/>
      <c r="P336" s="248"/>
      <c r="Q336" s="248"/>
      <c r="R336" s="248"/>
      <c r="S336" s="248"/>
      <c r="T336" s="248"/>
      <c r="V336" s="397"/>
      <c r="W336" s="282"/>
      <c r="X336" s="248"/>
      <c r="Y336" s="248"/>
      <c r="Z336" s="248"/>
      <c r="AA336" s="248"/>
      <c r="AB336" s="248"/>
      <c r="AC336" s="248"/>
      <c r="AD336" s="248"/>
      <c r="AE336" s="248"/>
      <c r="AF336" s="282"/>
      <c r="AG336" s="282"/>
      <c r="AH336" s="282"/>
      <c r="AI336" s="282"/>
      <c r="AJ336" s="282"/>
      <c r="AK336" s="282"/>
      <c r="AL336" s="282"/>
      <c r="AM336" s="282"/>
      <c r="AN336" s="282"/>
      <c r="AO336" s="282"/>
      <c r="AP336" s="282"/>
      <c r="AQ336" s="282"/>
      <c r="AR336" s="282"/>
      <c r="AS336" s="282"/>
      <c r="AT336" s="282"/>
      <c r="AU336" s="282"/>
      <c r="AV336" s="282"/>
      <c r="AW336" s="282"/>
      <c r="AX336" s="282"/>
      <c r="AY336" s="282"/>
      <c r="AZ336" s="282"/>
      <c r="BA336" s="282"/>
      <c r="BB336" s="282"/>
      <c r="BC336" s="282"/>
      <c r="BD336" s="282"/>
      <c r="BE336" s="282"/>
      <c r="BF336" s="282"/>
      <c r="BG336" s="282"/>
      <c r="BH336" s="282"/>
      <c r="BI336" s="282"/>
      <c r="BJ336" s="282"/>
      <c r="BK336" s="282"/>
      <c r="BL336" s="282"/>
      <c r="BM336" s="282"/>
      <c r="BN336" s="282"/>
    </row>
    <row r="337" spans="11:66" s="252" customFormat="1" x14ac:dyDescent="0.25">
      <c r="K337" s="251"/>
      <c r="L337" s="247"/>
      <c r="M337" s="248"/>
      <c r="N337" s="248"/>
      <c r="O337" s="248"/>
      <c r="P337" s="248"/>
      <c r="Q337" s="248"/>
      <c r="R337" s="248"/>
      <c r="S337" s="248"/>
      <c r="T337" s="248"/>
      <c r="V337" s="397"/>
      <c r="W337" s="282"/>
      <c r="X337" s="248"/>
      <c r="Y337" s="248"/>
      <c r="Z337" s="248"/>
      <c r="AA337" s="248"/>
      <c r="AB337" s="248"/>
      <c r="AC337" s="248"/>
      <c r="AD337" s="248"/>
      <c r="AE337" s="248"/>
      <c r="AF337" s="282"/>
      <c r="AG337" s="282"/>
      <c r="AH337" s="282"/>
      <c r="AI337" s="282"/>
      <c r="AJ337" s="282"/>
      <c r="AK337" s="282"/>
      <c r="AL337" s="282"/>
      <c r="AM337" s="282"/>
      <c r="AN337" s="282"/>
      <c r="AO337" s="282"/>
      <c r="AP337" s="282"/>
      <c r="AQ337" s="282"/>
      <c r="AR337" s="282"/>
      <c r="AS337" s="282"/>
      <c r="AT337" s="282"/>
      <c r="AU337" s="282"/>
      <c r="AV337" s="282"/>
      <c r="AW337" s="282"/>
      <c r="AX337" s="282"/>
      <c r="AY337" s="282"/>
      <c r="AZ337" s="282"/>
      <c r="BA337" s="282"/>
      <c r="BB337" s="282"/>
      <c r="BC337" s="282"/>
      <c r="BD337" s="282"/>
      <c r="BE337" s="282"/>
      <c r="BF337" s="282"/>
      <c r="BG337" s="282"/>
      <c r="BH337" s="282"/>
      <c r="BI337" s="282"/>
      <c r="BJ337" s="282"/>
      <c r="BK337" s="282"/>
      <c r="BL337" s="282"/>
      <c r="BM337" s="282"/>
      <c r="BN337" s="282"/>
    </row>
    <row r="338" spans="11:66" s="252" customFormat="1" x14ac:dyDescent="0.25">
      <c r="K338" s="251"/>
      <c r="L338" s="247"/>
      <c r="M338" s="248"/>
      <c r="N338" s="248"/>
      <c r="O338" s="248"/>
      <c r="P338" s="248"/>
      <c r="Q338" s="248"/>
      <c r="R338" s="248"/>
      <c r="S338" s="248"/>
      <c r="T338" s="248"/>
      <c r="V338" s="397"/>
      <c r="W338" s="282"/>
      <c r="X338" s="248"/>
      <c r="Y338" s="248"/>
      <c r="Z338" s="248"/>
      <c r="AA338" s="248"/>
      <c r="AB338" s="248"/>
      <c r="AC338" s="248"/>
      <c r="AD338" s="248"/>
      <c r="AE338" s="248"/>
      <c r="AF338" s="282"/>
      <c r="AG338" s="282"/>
      <c r="AH338" s="282"/>
      <c r="AI338" s="282"/>
      <c r="AJ338" s="282"/>
      <c r="AK338" s="282"/>
      <c r="AL338" s="282"/>
      <c r="AM338" s="282"/>
      <c r="AN338" s="282"/>
      <c r="AO338" s="282"/>
      <c r="AP338" s="282"/>
      <c r="AQ338" s="282"/>
      <c r="AR338" s="282"/>
      <c r="AS338" s="282"/>
      <c r="AT338" s="282"/>
      <c r="AU338" s="282"/>
      <c r="AV338" s="282"/>
      <c r="AW338" s="282"/>
      <c r="AX338" s="282"/>
      <c r="AY338" s="282"/>
      <c r="AZ338" s="282"/>
      <c r="BA338" s="282"/>
      <c r="BB338" s="282"/>
      <c r="BC338" s="282"/>
      <c r="BD338" s="282"/>
      <c r="BE338" s="282"/>
      <c r="BF338" s="282"/>
      <c r="BG338" s="282"/>
      <c r="BH338" s="282"/>
      <c r="BI338" s="282"/>
      <c r="BJ338" s="282"/>
      <c r="BK338" s="282"/>
      <c r="BL338" s="282"/>
      <c r="BM338" s="282"/>
      <c r="BN338" s="282"/>
    </row>
    <row r="339" spans="11:66" s="252" customFormat="1" x14ac:dyDescent="0.25">
      <c r="K339" s="251"/>
      <c r="L339" s="247"/>
      <c r="M339" s="248"/>
      <c r="N339" s="248"/>
      <c r="O339" s="248"/>
      <c r="P339" s="248"/>
      <c r="Q339" s="248"/>
      <c r="R339" s="248"/>
      <c r="S339" s="248"/>
      <c r="T339" s="248"/>
      <c r="V339" s="397"/>
      <c r="W339" s="282"/>
      <c r="X339" s="248"/>
      <c r="Y339" s="248"/>
      <c r="Z339" s="248"/>
      <c r="AA339" s="248"/>
      <c r="AB339" s="248"/>
      <c r="AC339" s="248"/>
      <c r="AD339" s="248"/>
      <c r="AE339" s="248"/>
      <c r="AF339" s="282"/>
      <c r="AG339" s="282"/>
      <c r="AH339" s="282"/>
      <c r="AI339" s="282"/>
      <c r="AJ339" s="282"/>
      <c r="AK339" s="282"/>
      <c r="AL339" s="282"/>
      <c r="AM339" s="282"/>
      <c r="AN339" s="282"/>
      <c r="AO339" s="282"/>
      <c r="AP339" s="282"/>
      <c r="AQ339" s="282"/>
      <c r="AR339" s="282"/>
      <c r="AS339" s="282"/>
      <c r="AT339" s="282"/>
      <c r="AU339" s="282"/>
      <c r="AV339" s="282"/>
      <c r="AW339" s="282"/>
      <c r="AX339" s="282"/>
      <c r="AY339" s="282"/>
      <c r="AZ339" s="282"/>
      <c r="BA339" s="282"/>
      <c r="BB339" s="282"/>
      <c r="BC339" s="282"/>
      <c r="BD339" s="282"/>
      <c r="BE339" s="282"/>
      <c r="BF339" s="282"/>
      <c r="BG339" s="282"/>
      <c r="BH339" s="282"/>
      <c r="BI339" s="282"/>
      <c r="BJ339" s="282"/>
      <c r="BK339" s="282"/>
      <c r="BL339" s="282"/>
      <c r="BM339" s="282"/>
      <c r="BN339" s="282"/>
    </row>
    <row r="340" spans="11:66" s="252" customFormat="1" x14ac:dyDescent="0.25">
      <c r="K340" s="251"/>
      <c r="L340" s="247"/>
      <c r="M340" s="248"/>
      <c r="N340" s="248"/>
      <c r="O340" s="248"/>
      <c r="P340" s="248"/>
      <c r="Q340" s="248"/>
      <c r="R340" s="248"/>
      <c r="S340" s="248"/>
      <c r="T340" s="248"/>
      <c r="V340" s="397"/>
      <c r="W340" s="282"/>
      <c r="X340" s="248"/>
      <c r="Y340" s="248"/>
      <c r="Z340" s="248"/>
      <c r="AA340" s="248"/>
      <c r="AB340" s="248"/>
      <c r="AC340" s="248"/>
      <c r="AD340" s="248"/>
      <c r="AE340" s="248"/>
      <c r="AF340" s="282"/>
      <c r="AG340" s="282"/>
      <c r="AH340" s="282"/>
      <c r="AI340" s="282"/>
      <c r="AJ340" s="282"/>
      <c r="AK340" s="282"/>
      <c r="AL340" s="282"/>
      <c r="AM340" s="282"/>
      <c r="AN340" s="282"/>
      <c r="AO340" s="282"/>
      <c r="AP340" s="282"/>
      <c r="AQ340" s="282"/>
      <c r="AR340" s="282"/>
      <c r="AS340" s="282"/>
      <c r="AT340" s="282"/>
      <c r="AU340" s="282"/>
      <c r="AV340" s="282"/>
      <c r="AW340" s="282"/>
      <c r="AX340" s="282"/>
      <c r="AY340" s="282"/>
      <c r="AZ340" s="282"/>
      <c r="BA340" s="282"/>
      <c r="BB340" s="282"/>
      <c r="BC340" s="282"/>
      <c r="BD340" s="282"/>
      <c r="BE340" s="282"/>
      <c r="BF340" s="282"/>
      <c r="BG340" s="282"/>
      <c r="BH340" s="282"/>
      <c r="BI340" s="282"/>
      <c r="BJ340" s="282"/>
      <c r="BK340" s="282"/>
      <c r="BL340" s="282"/>
      <c r="BM340" s="282"/>
      <c r="BN340" s="282"/>
    </row>
    <row r="341" spans="11:66" s="252" customFormat="1" x14ac:dyDescent="0.25">
      <c r="K341" s="251"/>
      <c r="L341" s="247"/>
      <c r="M341" s="248"/>
      <c r="N341" s="248"/>
      <c r="O341" s="248"/>
      <c r="P341" s="248"/>
      <c r="Q341" s="248"/>
      <c r="R341" s="248"/>
      <c r="S341" s="248"/>
      <c r="T341" s="248"/>
      <c r="V341" s="397"/>
      <c r="W341" s="282"/>
      <c r="X341" s="248"/>
      <c r="Y341" s="248"/>
      <c r="Z341" s="248"/>
      <c r="AA341" s="248"/>
      <c r="AB341" s="248"/>
      <c r="AC341" s="248"/>
      <c r="AD341" s="248"/>
      <c r="AE341" s="248"/>
      <c r="AF341" s="282"/>
      <c r="AG341" s="282"/>
      <c r="AH341" s="282"/>
      <c r="AI341" s="282"/>
      <c r="AJ341" s="282"/>
      <c r="AK341" s="282"/>
      <c r="AL341" s="282"/>
      <c r="AM341" s="282"/>
      <c r="AN341" s="282"/>
      <c r="AO341" s="282"/>
      <c r="AP341" s="282"/>
      <c r="AQ341" s="282"/>
      <c r="AR341" s="282"/>
      <c r="AS341" s="282"/>
      <c r="AT341" s="282"/>
      <c r="AU341" s="282"/>
      <c r="AV341" s="282"/>
      <c r="AW341" s="282"/>
      <c r="AX341" s="282"/>
      <c r="AY341" s="282"/>
      <c r="AZ341" s="282"/>
      <c r="BA341" s="282"/>
      <c r="BB341" s="282"/>
      <c r="BC341" s="282"/>
      <c r="BD341" s="282"/>
      <c r="BE341" s="282"/>
      <c r="BF341" s="282"/>
      <c r="BG341" s="282"/>
      <c r="BH341" s="282"/>
      <c r="BI341" s="282"/>
      <c r="BJ341" s="282"/>
      <c r="BK341" s="282"/>
      <c r="BL341" s="282"/>
      <c r="BM341" s="282"/>
      <c r="BN341" s="282"/>
    </row>
    <row r="342" spans="11:66" s="252" customFormat="1" x14ac:dyDescent="0.25">
      <c r="K342" s="251"/>
      <c r="L342" s="247"/>
      <c r="M342" s="248"/>
      <c r="N342" s="248"/>
      <c r="O342" s="248"/>
      <c r="P342" s="248"/>
      <c r="Q342" s="248"/>
      <c r="R342" s="248"/>
      <c r="S342" s="248"/>
      <c r="T342" s="248"/>
      <c r="V342" s="397"/>
      <c r="W342" s="282"/>
      <c r="X342" s="248"/>
      <c r="Y342" s="248"/>
      <c r="Z342" s="248"/>
      <c r="AA342" s="248"/>
      <c r="AB342" s="248"/>
      <c r="AC342" s="248"/>
      <c r="AD342" s="248"/>
      <c r="AE342" s="248"/>
      <c r="AF342" s="282"/>
      <c r="AG342" s="282"/>
      <c r="AH342" s="282"/>
      <c r="AI342" s="282"/>
      <c r="AJ342" s="282"/>
      <c r="AK342" s="282"/>
      <c r="AL342" s="282"/>
      <c r="AM342" s="282"/>
      <c r="AN342" s="282"/>
      <c r="AO342" s="282"/>
      <c r="AP342" s="282"/>
      <c r="AQ342" s="282"/>
      <c r="AR342" s="282"/>
      <c r="AS342" s="282"/>
      <c r="AT342" s="282"/>
      <c r="AU342" s="282"/>
      <c r="AV342" s="282"/>
      <c r="AW342" s="282"/>
      <c r="AX342" s="282"/>
      <c r="AY342" s="282"/>
      <c r="AZ342" s="282"/>
      <c r="BA342" s="282"/>
      <c r="BB342" s="282"/>
      <c r="BC342" s="282"/>
      <c r="BD342" s="282"/>
      <c r="BE342" s="282"/>
      <c r="BF342" s="282"/>
      <c r="BG342" s="282"/>
      <c r="BH342" s="282"/>
      <c r="BI342" s="282"/>
      <c r="BJ342" s="282"/>
      <c r="BK342" s="282"/>
      <c r="BL342" s="282"/>
      <c r="BM342" s="282"/>
      <c r="BN342" s="282"/>
    </row>
    <row r="343" spans="11:66" s="252" customFormat="1" x14ac:dyDescent="0.25">
      <c r="K343" s="251"/>
      <c r="L343" s="247"/>
      <c r="M343" s="248"/>
      <c r="N343" s="248"/>
      <c r="O343" s="248"/>
      <c r="P343" s="248"/>
      <c r="Q343" s="248"/>
      <c r="R343" s="248"/>
      <c r="S343" s="248"/>
      <c r="T343" s="248"/>
      <c r="V343" s="397"/>
      <c r="W343" s="282"/>
      <c r="X343" s="248"/>
      <c r="Y343" s="248"/>
      <c r="Z343" s="248"/>
      <c r="AA343" s="248"/>
      <c r="AB343" s="248"/>
      <c r="AC343" s="248"/>
      <c r="AD343" s="248"/>
      <c r="AE343" s="248"/>
      <c r="AF343" s="282"/>
      <c r="AG343" s="282"/>
      <c r="AH343" s="282"/>
      <c r="AI343" s="282"/>
      <c r="AJ343" s="282"/>
      <c r="AK343" s="282"/>
      <c r="AL343" s="282"/>
      <c r="AM343" s="282"/>
      <c r="AN343" s="282"/>
      <c r="AO343" s="282"/>
      <c r="AP343" s="282"/>
      <c r="AQ343" s="282"/>
      <c r="AR343" s="282"/>
      <c r="AS343" s="282"/>
      <c r="AT343" s="282"/>
      <c r="AU343" s="282"/>
      <c r="AV343" s="282"/>
      <c r="AW343" s="282"/>
      <c r="AX343" s="282"/>
      <c r="AY343" s="282"/>
      <c r="AZ343" s="282"/>
      <c r="BA343" s="282"/>
      <c r="BB343" s="282"/>
      <c r="BC343" s="282"/>
      <c r="BD343" s="282"/>
      <c r="BE343" s="282"/>
      <c r="BF343" s="282"/>
      <c r="BG343" s="282"/>
      <c r="BH343" s="282"/>
      <c r="BI343" s="282"/>
      <c r="BJ343" s="282"/>
      <c r="BK343" s="282"/>
      <c r="BL343" s="282"/>
      <c r="BM343" s="282"/>
      <c r="BN343" s="282"/>
    </row>
    <row r="344" spans="11:66" s="252" customFormat="1" x14ac:dyDescent="0.25">
      <c r="K344" s="251"/>
      <c r="L344" s="247"/>
      <c r="M344" s="248"/>
      <c r="N344" s="248"/>
      <c r="O344" s="248"/>
      <c r="P344" s="248"/>
      <c r="Q344" s="248"/>
      <c r="R344" s="248"/>
      <c r="S344" s="248"/>
      <c r="T344" s="248"/>
      <c r="V344" s="397"/>
      <c r="W344" s="282"/>
      <c r="X344" s="248"/>
      <c r="Y344" s="248"/>
      <c r="Z344" s="248"/>
      <c r="AA344" s="248"/>
      <c r="AB344" s="248"/>
      <c r="AC344" s="248"/>
      <c r="AD344" s="248"/>
      <c r="AE344" s="248"/>
      <c r="AF344" s="282"/>
      <c r="AG344" s="282"/>
      <c r="AH344" s="282"/>
      <c r="AI344" s="282"/>
      <c r="AJ344" s="282"/>
      <c r="AK344" s="282"/>
      <c r="AL344" s="282"/>
      <c r="AM344" s="282"/>
      <c r="AN344" s="282"/>
      <c r="AO344" s="282"/>
      <c r="AP344" s="282"/>
      <c r="AQ344" s="282"/>
      <c r="AR344" s="282"/>
      <c r="AS344" s="282"/>
      <c r="AT344" s="282"/>
      <c r="AU344" s="282"/>
      <c r="AV344" s="282"/>
      <c r="AW344" s="282"/>
      <c r="AX344" s="282"/>
      <c r="AY344" s="282"/>
      <c r="AZ344" s="282"/>
      <c r="BA344" s="282"/>
      <c r="BB344" s="282"/>
      <c r="BC344" s="282"/>
      <c r="BD344" s="282"/>
      <c r="BE344" s="282"/>
      <c r="BF344" s="282"/>
      <c r="BG344" s="282"/>
      <c r="BH344" s="282"/>
      <c r="BI344" s="282"/>
      <c r="BJ344" s="282"/>
      <c r="BK344" s="282"/>
      <c r="BL344" s="282"/>
      <c r="BM344" s="282"/>
      <c r="BN344" s="282"/>
    </row>
    <row r="345" spans="11:66" s="252" customFormat="1" x14ac:dyDescent="0.25">
      <c r="K345" s="251"/>
      <c r="L345" s="247"/>
      <c r="M345" s="248"/>
      <c r="N345" s="248"/>
      <c r="O345" s="248"/>
      <c r="P345" s="248"/>
      <c r="Q345" s="248"/>
      <c r="R345" s="248"/>
      <c r="S345" s="248"/>
      <c r="T345" s="248"/>
      <c r="V345" s="397"/>
      <c r="W345" s="282"/>
      <c r="X345" s="248"/>
      <c r="Y345" s="248"/>
      <c r="Z345" s="248"/>
      <c r="AA345" s="248"/>
      <c r="AB345" s="248"/>
      <c r="AC345" s="248"/>
      <c r="AD345" s="248"/>
      <c r="AE345" s="248"/>
      <c r="AF345" s="282"/>
      <c r="AG345" s="282"/>
      <c r="AH345" s="282"/>
      <c r="AI345" s="282"/>
      <c r="AJ345" s="282"/>
      <c r="AK345" s="282"/>
      <c r="AL345" s="282"/>
      <c r="AM345" s="282"/>
      <c r="AN345" s="282"/>
      <c r="AO345" s="282"/>
      <c r="AP345" s="282"/>
      <c r="AQ345" s="282"/>
      <c r="AR345" s="282"/>
      <c r="AS345" s="282"/>
      <c r="AT345" s="282"/>
      <c r="AU345" s="282"/>
      <c r="AV345" s="282"/>
      <c r="AW345" s="282"/>
      <c r="AX345" s="282"/>
      <c r="AY345" s="282"/>
      <c r="AZ345" s="282"/>
      <c r="BA345" s="282"/>
      <c r="BB345" s="282"/>
      <c r="BC345" s="282"/>
      <c r="BD345" s="282"/>
      <c r="BE345" s="282"/>
      <c r="BF345" s="282"/>
      <c r="BG345" s="282"/>
      <c r="BH345" s="282"/>
      <c r="BI345" s="282"/>
      <c r="BJ345" s="282"/>
      <c r="BK345" s="282"/>
      <c r="BL345" s="282"/>
      <c r="BM345" s="282"/>
      <c r="BN345" s="282"/>
    </row>
    <row r="346" spans="11:66" s="252" customFormat="1" x14ac:dyDescent="0.25">
      <c r="K346" s="251"/>
      <c r="L346" s="247"/>
      <c r="M346" s="248"/>
      <c r="N346" s="248"/>
      <c r="O346" s="248"/>
      <c r="P346" s="248"/>
      <c r="Q346" s="248"/>
      <c r="R346" s="248"/>
      <c r="S346" s="248"/>
      <c r="T346" s="248"/>
      <c r="V346" s="397"/>
      <c r="W346" s="282"/>
      <c r="X346" s="248"/>
      <c r="Y346" s="248"/>
      <c r="Z346" s="248"/>
      <c r="AA346" s="248"/>
      <c r="AB346" s="248"/>
      <c r="AC346" s="248"/>
      <c r="AD346" s="248"/>
      <c r="AE346" s="248"/>
      <c r="AF346" s="282"/>
      <c r="AG346" s="282"/>
      <c r="AH346" s="282"/>
      <c r="AI346" s="282"/>
      <c r="AJ346" s="282"/>
      <c r="AK346" s="282"/>
      <c r="AL346" s="282"/>
      <c r="AM346" s="282"/>
      <c r="AN346" s="282"/>
      <c r="AO346" s="282"/>
      <c r="AP346" s="282"/>
      <c r="AQ346" s="282"/>
      <c r="AR346" s="282"/>
      <c r="AS346" s="282"/>
      <c r="AT346" s="282"/>
      <c r="AU346" s="282"/>
      <c r="AV346" s="282"/>
      <c r="AW346" s="282"/>
      <c r="AX346" s="282"/>
      <c r="AY346" s="282"/>
      <c r="AZ346" s="282"/>
      <c r="BA346" s="282"/>
      <c r="BB346" s="282"/>
      <c r="BC346" s="282"/>
      <c r="BD346" s="282"/>
      <c r="BE346" s="282"/>
      <c r="BF346" s="282"/>
      <c r="BG346" s="282"/>
      <c r="BH346" s="282"/>
      <c r="BI346" s="282"/>
      <c r="BJ346" s="282"/>
      <c r="BK346" s="282"/>
      <c r="BL346" s="282"/>
      <c r="BM346" s="282"/>
      <c r="BN346" s="282"/>
    </row>
    <row r="347" spans="11:66" s="252" customFormat="1" x14ac:dyDescent="0.25">
      <c r="K347" s="251"/>
      <c r="L347" s="247"/>
      <c r="M347" s="248"/>
      <c r="N347" s="248"/>
      <c r="O347" s="248"/>
      <c r="P347" s="248"/>
      <c r="Q347" s="248"/>
      <c r="R347" s="248"/>
      <c r="S347" s="248"/>
      <c r="T347" s="248"/>
      <c r="V347" s="397"/>
      <c r="W347" s="282"/>
      <c r="X347" s="248"/>
      <c r="Y347" s="248"/>
      <c r="Z347" s="248"/>
      <c r="AA347" s="248"/>
      <c r="AB347" s="248"/>
      <c r="AC347" s="248"/>
      <c r="AD347" s="248"/>
      <c r="AE347" s="248"/>
      <c r="AF347" s="282"/>
      <c r="AG347" s="282"/>
      <c r="AH347" s="282"/>
      <c r="AI347" s="282"/>
      <c r="AJ347" s="282"/>
      <c r="AK347" s="282"/>
      <c r="AL347" s="282"/>
      <c r="AM347" s="282"/>
      <c r="AN347" s="282"/>
      <c r="AO347" s="282"/>
      <c r="AP347" s="282"/>
      <c r="AQ347" s="282"/>
      <c r="AR347" s="282"/>
      <c r="AS347" s="282"/>
      <c r="AT347" s="282"/>
      <c r="AU347" s="282"/>
      <c r="AV347" s="282"/>
      <c r="AW347" s="282"/>
      <c r="AX347" s="282"/>
      <c r="AY347" s="282"/>
      <c r="AZ347" s="282"/>
      <c r="BA347" s="282"/>
      <c r="BB347" s="282"/>
      <c r="BC347" s="282"/>
      <c r="BD347" s="282"/>
      <c r="BE347" s="282"/>
      <c r="BF347" s="282"/>
      <c r="BG347" s="282"/>
      <c r="BH347" s="282"/>
      <c r="BI347" s="282"/>
      <c r="BJ347" s="282"/>
      <c r="BK347" s="282"/>
      <c r="BL347" s="282"/>
      <c r="BM347" s="282"/>
      <c r="BN347" s="282"/>
    </row>
    <row r="348" spans="11:66" s="252" customFormat="1" x14ac:dyDescent="0.25">
      <c r="K348" s="251"/>
      <c r="L348" s="247"/>
      <c r="M348" s="248"/>
      <c r="N348" s="248"/>
      <c r="O348" s="248"/>
      <c r="P348" s="248"/>
      <c r="Q348" s="248"/>
      <c r="R348" s="248"/>
      <c r="S348" s="248"/>
      <c r="T348" s="248"/>
      <c r="V348" s="397"/>
      <c r="W348" s="282"/>
      <c r="X348" s="248"/>
      <c r="Y348" s="248"/>
      <c r="Z348" s="248"/>
      <c r="AA348" s="248"/>
      <c r="AB348" s="248"/>
      <c r="AC348" s="248"/>
      <c r="AD348" s="248"/>
      <c r="AE348" s="248"/>
      <c r="AF348" s="282"/>
      <c r="AG348" s="282"/>
      <c r="AH348" s="282"/>
      <c r="AI348" s="282"/>
      <c r="AJ348" s="282"/>
      <c r="AK348" s="282"/>
      <c r="AL348" s="282"/>
      <c r="AM348" s="282"/>
      <c r="AN348" s="282"/>
      <c r="AO348" s="282"/>
      <c r="AP348" s="282"/>
      <c r="AQ348" s="282"/>
      <c r="AR348" s="282"/>
      <c r="AS348" s="282"/>
      <c r="AT348" s="282"/>
      <c r="AU348" s="282"/>
      <c r="AV348" s="282"/>
      <c r="AW348" s="282"/>
      <c r="AX348" s="282"/>
      <c r="AY348" s="282"/>
      <c r="AZ348" s="282"/>
      <c r="BA348" s="282"/>
      <c r="BB348" s="282"/>
      <c r="BC348" s="282"/>
      <c r="BD348" s="282"/>
      <c r="BE348" s="282"/>
      <c r="BF348" s="282"/>
      <c r="BG348" s="282"/>
      <c r="BH348" s="282"/>
      <c r="BI348" s="282"/>
      <c r="BJ348" s="282"/>
      <c r="BK348" s="282"/>
      <c r="BL348" s="282"/>
      <c r="BM348" s="282"/>
      <c r="BN348" s="282"/>
    </row>
    <row r="349" spans="11:66" s="252" customFormat="1" x14ac:dyDescent="0.25">
      <c r="K349" s="251"/>
      <c r="L349" s="247"/>
      <c r="M349" s="248"/>
      <c r="N349" s="248"/>
      <c r="O349" s="248"/>
      <c r="P349" s="248"/>
      <c r="Q349" s="248"/>
      <c r="R349" s="248"/>
      <c r="S349" s="248"/>
      <c r="T349" s="248"/>
      <c r="V349" s="397"/>
      <c r="W349" s="282"/>
      <c r="X349" s="248"/>
      <c r="Y349" s="248"/>
      <c r="Z349" s="248"/>
      <c r="AA349" s="248"/>
      <c r="AB349" s="248"/>
      <c r="AC349" s="248"/>
      <c r="AD349" s="248"/>
      <c r="AE349" s="248"/>
      <c r="AF349" s="282"/>
      <c r="AG349" s="282"/>
      <c r="AH349" s="282"/>
      <c r="AI349" s="282"/>
      <c r="AJ349" s="282"/>
      <c r="AK349" s="282"/>
      <c r="AL349" s="282"/>
      <c r="AM349" s="282"/>
      <c r="AN349" s="282"/>
      <c r="AO349" s="282"/>
      <c r="AP349" s="282"/>
      <c r="AQ349" s="282"/>
      <c r="AR349" s="282"/>
      <c r="AS349" s="282"/>
      <c r="AT349" s="282"/>
      <c r="AU349" s="282"/>
      <c r="AV349" s="282"/>
      <c r="AW349" s="282"/>
      <c r="AX349" s="282"/>
      <c r="AY349" s="282"/>
      <c r="AZ349" s="282"/>
      <c r="BA349" s="282"/>
      <c r="BB349" s="282"/>
      <c r="BC349" s="282"/>
      <c r="BD349" s="282"/>
      <c r="BE349" s="282"/>
      <c r="BF349" s="282"/>
      <c r="BG349" s="282"/>
      <c r="BH349" s="282"/>
      <c r="BI349" s="282"/>
      <c r="BJ349" s="282"/>
      <c r="BK349" s="282"/>
      <c r="BL349" s="282"/>
      <c r="BM349" s="282"/>
      <c r="BN349" s="282"/>
    </row>
    <row r="350" spans="11:66" s="252" customFormat="1" x14ac:dyDescent="0.25">
      <c r="K350" s="251"/>
      <c r="L350" s="247"/>
      <c r="M350" s="248"/>
      <c r="N350" s="248"/>
      <c r="O350" s="248"/>
      <c r="P350" s="248"/>
      <c r="Q350" s="248"/>
      <c r="R350" s="248"/>
      <c r="S350" s="248"/>
      <c r="T350" s="248"/>
      <c r="V350" s="397"/>
      <c r="W350" s="282"/>
      <c r="X350" s="248"/>
      <c r="Y350" s="248"/>
      <c r="Z350" s="248"/>
      <c r="AA350" s="248"/>
      <c r="AB350" s="248"/>
      <c r="AC350" s="248"/>
      <c r="AD350" s="248"/>
      <c r="AE350" s="248"/>
      <c r="AF350" s="282"/>
      <c r="AG350" s="282"/>
      <c r="AH350" s="282"/>
      <c r="AI350" s="282"/>
      <c r="AJ350" s="282"/>
      <c r="AK350" s="282"/>
      <c r="AL350" s="282"/>
      <c r="AM350" s="282"/>
      <c r="AN350" s="282"/>
      <c r="AO350" s="282"/>
      <c r="AP350" s="282"/>
      <c r="AQ350" s="282"/>
      <c r="AR350" s="282"/>
      <c r="AS350" s="282"/>
      <c r="AT350" s="282"/>
      <c r="AU350" s="282"/>
      <c r="AV350" s="282"/>
      <c r="AW350" s="282"/>
      <c r="AX350" s="282"/>
      <c r="AY350" s="282"/>
      <c r="AZ350" s="282"/>
      <c r="BA350" s="282"/>
      <c r="BB350" s="282"/>
      <c r="BC350" s="282"/>
      <c r="BD350" s="282"/>
      <c r="BE350" s="282"/>
      <c r="BF350" s="282"/>
      <c r="BG350" s="282"/>
      <c r="BH350" s="282"/>
      <c r="BI350" s="282"/>
      <c r="BJ350" s="282"/>
      <c r="BK350" s="282"/>
      <c r="BL350" s="282"/>
      <c r="BM350" s="282"/>
      <c r="BN350" s="282"/>
    </row>
    <row r="351" spans="11:66" s="252" customFormat="1" x14ac:dyDescent="0.25">
      <c r="K351" s="251"/>
      <c r="L351" s="247"/>
      <c r="M351" s="248"/>
      <c r="N351" s="248"/>
      <c r="O351" s="248"/>
      <c r="P351" s="248"/>
      <c r="Q351" s="248"/>
      <c r="R351" s="248"/>
      <c r="S351" s="248"/>
      <c r="T351" s="248"/>
      <c r="V351" s="397"/>
      <c r="W351" s="282"/>
      <c r="X351" s="248"/>
      <c r="Y351" s="248"/>
      <c r="Z351" s="248"/>
      <c r="AA351" s="248"/>
      <c r="AB351" s="248"/>
      <c r="AC351" s="248"/>
      <c r="AD351" s="248"/>
      <c r="AE351" s="248"/>
      <c r="AF351" s="282"/>
      <c r="AG351" s="282"/>
      <c r="AH351" s="282"/>
      <c r="AI351" s="282"/>
      <c r="AJ351" s="282"/>
      <c r="AK351" s="282"/>
      <c r="AL351" s="282"/>
      <c r="AM351" s="282"/>
      <c r="AN351" s="282"/>
      <c r="AO351" s="282"/>
      <c r="AP351" s="282"/>
      <c r="AQ351" s="282"/>
      <c r="AR351" s="282"/>
      <c r="AS351" s="282"/>
      <c r="AT351" s="282"/>
      <c r="AU351" s="282"/>
      <c r="AV351" s="282"/>
      <c r="AW351" s="282"/>
      <c r="AX351" s="282"/>
      <c r="AY351" s="282"/>
      <c r="AZ351" s="282"/>
      <c r="BA351" s="282"/>
      <c r="BB351" s="282"/>
      <c r="BC351" s="282"/>
      <c r="BD351" s="282"/>
      <c r="BE351" s="282"/>
      <c r="BF351" s="282"/>
      <c r="BG351" s="282"/>
      <c r="BH351" s="282"/>
      <c r="BI351" s="282"/>
      <c r="BJ351" s="282"/>
      <c r="BK351" s="282"/>
      <c r="BL351" s="282"/>
      <c r="BM351" s="282"/>
      <c r="BN351" s="282"/>
    </row>
    <row r="352" spans="11:66" s="252" customFormat="1" x14ac:dyDescent="0.25">
      <c r="K352" s="251"/>
      <c r="L352" s="247"/>
      <c r="M352" s="248"/>
      <c r="N352" s="248"/>
      <c r="O352" s="248"/>
      <c r="P352" s="248"/>
      <c r="Q352" s="248"/>
      <c r="R352" s="248"/>
      <c r="S352" s="248"/>
      <c r="T352" s="248"/>
      <c r="V352" s="397"/>
      <c r="W352" s="282"/>
      <c r="X352" s="248"/>
      <c r="Y352" s="248"/>
      <c r="Z352" s="248"/>
      <c r="AA352" s="248"/>
      <c r="AB352" s="248"/>
      <c r="AC352" s="248"/>
      <c r="AD352" s="248"/>
      <c r="AE352" s="248"/>
      <c r="AF352" s="282"/>
      <c r="AG352" s="282"/>
      <c r="AH352" s="282"/>
      <c r="AI352" s="282"/>
      <c r="AJ352" s="282"/>
      <c r="AK352" s="282"/>
      <c r="AL352" s="282"/>
      <c r="AM352" s="282"/>
      <c r="AN352" s="282"/>
      <c r="AO352" s="282"/>
      <c r="AP352" s="282"/>
      <c r="AQ352" s="282"/>
      <c r="AR352" s="282"/>
      <c r="AS352" s="282"/>
      <c r="AT352" s="282"/>
      <c r="AU352" s="282"/>
      <c r="AV352" s="282"/>
      <c r="AW352" s="282"/>
      <c r="AX352" s="282"/>
      <c r="AY352" s="282"/>
      <c r="AZ352" s="282"/>
      <c r="BA352" s="282"/>
      <c r="BB352" s="282"/>
      <c r="BC352" s="282"/>
      <c r="BD352" s="282"/>
      <c r="BE352" s="282"/>
      <c r="BF352" s="282"/>
      <c r="BG352" s="282"/>
      <c r="BH352" s="282"/>
      <c r="BI352" s="282"/>
      <c r="BJ352" s="282"/>
      <c r="BK352" s="282"/>
      <c r="BL352" s="282"/>
      <c r="BM352" s="282"/>
      <c r="BN352" s="282"/>
    </row>
    <row r="353" spans="11:66" s="252" customFormat="1" x14ac:dyDescent="0.25">
      <c r="K353" s="251"/>
      <c r="L353" s="247"/>
      <c r="M353" s="248"/>
      <c r="N353" s="248"/>
      <c r="O353" s="248"/>
      <c r="P353" s="248"/>
      <c r="Q353" s="248"/>
      <c r="R353" s="248"/>
      <c r="S353" s="248"/>
      <c r="T353" s="248"/>
      <c r="V353" s="397"/>
      <c r="W353" s="282"/>
      <c r="X353" s="248"/>
      <c r="Y353" s="248"/>
      <c r="Z353" s="248"/>
      <c r="AA353" s="248"/>
      <c r="AB353" s="248"/>
      <c r="AC353" s="248"/>
      <c r="AD353" s="248"/>
      <c r="AE353" s="248"/>
      <c r="AF353" s="282"/>
      <c r="AG353" s="282"/>
      <c r="AH353" s="282"/>
      <c r="AI353" s="282"/>
      <c r="AJ353" s="282"/>
      <c r="AK353" s="282"/>
      <c r="AL353" s="282"/>
      <c r="AM353" s="282"/>
      <c r="AN353" s="282"/>
      <c r="AO353" s="282"/>
      <c r="AP353" s="282"/>
      <c r="AQ353" s="282"/>
      <c r="AR353" s="282"/>
      <c r="AS353" s="282"/>
      <c r="AT353" s="282"/>
      <c r="AU353" s="282"/>
      <c r="AV353" s="282"/>
      <c r="AW353" s="282"/>
      <c r="AX353" s="282"/>
      <c r="AY353" s="282"/>
      <c r="AZ353" s="282"/>
      <c r="BA353" s="282"/>
      <c r="BB353" s="282"/>
      <c r="BC353" s="282"/>
      <c r="BD353" s="282"/>
      <c r="BE353" s="282"/>
      <c r="BF353" s="282"/>
      <c r="BG353" s="282"/>
      <c r="BH353" s="282"/>
      <c r="BI353" s="282"/>
      <c r="BJ353" s="282"/>
      <c r="BK353" s="282"/>
      <c r="BL353" s="282"/>
      <c r="BM353" s="282"/>
      <c r="BN353" s="282"/>
    </row>
    <row r="354" spans="11:66" s="252" customFormat="1" x14ac:dyDescent="0.25">
      <c r="K354" s="251"/>
      <c r="L354" s="247"/>
      <c r="M354" s="248"/>
      <c r="N354" s="248"/>
      <c r="O354" s="248"/>
      <c r="P354" s="248"/>
      <c r="Q354" s="248"/>
      <c r="R354" s="248"/>
      <c r="S354" s="248"/>
      <c r="T354" s="248"/>
      <c r="V354" s="397"/>
      <c r="W354" s="282"/>
      <c r="X354" s="248"/>
      <c r="Y354" s="248"/>
      <c r="Z354" s="248"/>
      <c r="AA354" s="248"/>
      <c r="AB354" s="248"/>
      <c r="AC354" s="248"/>
      <c r="AD354" s="248"/>
      <c r="AE354" s="248"/>
      <c r="AF354" s="282"/>
      <c r="AG354" s="282"/>
      <c r="AH354" s="282"/>
      <c r="AI354" s="282"/>
      <c r="AJ354" s="282"/>
      <c r="AK354" s="282"/>
      <c r="AL354" s="282"/>
      <c r="AM354" s="282"/>
      <c r="AN354" s="282"/>
      <c r="AO354" s="282"/>
      <c r="AP354" s="282"/>
      <c r="AQ354" s="282"/>
      <c r="AR354" s="282"/>
      <c r="AS354" s="282"/>
      <c r="AT354" s="282"/>
      <c r="AU354" s="282"/>
      <c r="AV354" s="282"/>
      <c r="AW354" s="282"/>
      <c r="AX354" s="282"/>
      <c r="AY354" s="282"/>
      <c r="AZ354" s="282"/>
      <c r="BA354" s="282"/>
      <c r="BB354" s="282"/>
      <c r="BC354" s="282"/>
      <c r="BD354" s="282"/>
      <c r="BE354" s="282"/>
      <c r="BF354" s="282"/>
      <c r="BG354" s="282"/>
      <c r="BH354" s="282"/>
      <c r="BI354" s="282"/>
      <c r="BJ354" s="282"/>
      <c r="BK354" s="282"/>
      <c r="BL354" s="282"/>
      <c r="BM354" s="282"/>
      <c r="BN354" s="282"/>
    </row>
    <row r="355" spans="11:66" s="252" customFormat="1" x14ac:dyDescent="0.25">
      <c r="K355" s="251"/>
      <c r="L355" s="247"/>
      <c r="M355" s="248"/>
      <c r="N355" s="248"/>
      <c r="O355" s="248"/>
      <c r="P355" s="248"/>
      <c r="Q355" s="248"/>
      <c r="R355" s="248"/>
      <c r="S355" s="248"/>
      <c r="T355" s="248"/>
      <c r="V355" s="397"/>
      <c r="W355" s="282"/>
      <c r="X355" s="248"/>
      <c r="Y355" s="248"/>
      <c r="Z355" s="248"/>
      <c r="AA355" s="248"/>
      <c r="AB355" s="248"/>
      <c r="AC355" s="248"/>
      <c r="AD355" s="248"/>
      <c r="AE355" s="248"/>
      <c r="AF355" s="282"/>
      <c r="AG355" s="282"/>
      <c r="AH355" s="282"/>
      <c r="AI355" s="282"/>
      <c r="AJ355" s="282"/>
      <c r="AK355" s="282"/>
      <c r="AL355" s="282"/>
      <c r="AM355" s="282"/>
      <c r="AN355" s="282"/>
      <c r="AO355" s="282"/>
      <c r="AP355" s="282"/>
      <c r="AQ355" s="282"/>
      <c r="AR355" s="282"/>
      <c r="AS355" s="282"/>
      <c r="AT355" s="282"/>
      <c r="AU355" s="282"/>
      <c r="AV355" s="282"/>
      <c r="AW355" s="282"/>
      <c r="AX355" s="282"/>
      <c r="AY355" s="282"/>
      <c r="AZ355" s="282"/>
      <c r="BA355" s="282"/>
      <c r="BB355" s="282"/>
      <c r="BC355" s="282"/>
      <c r="BD355" s="282"/>
      <c r="BE355" s="282"/>
      <c r="BF355" s="282"/>
      <c r="BG355" s="282"/>
      <c r="BH355" s="282"/>
      <c r="BI355" s="282"/>
      <c r="BJ355" s="282"/>
      <c r="BK355" s="282"/>
      <c r="BL355" s="282"/>
      <c r="BM355" s="282"/>
      <c r="BN355" s="282"/>
    </row>
    <row r="356" spans="11:66" s="252" customFormat="1" x14ac:dyDescent="0.25">
      <c r="K356" s="251"/>
      <c r="L356" s="247"/>
      <c r="M356" s="248"/>
      <c r="N356" s="248"/>
      <c r="O356" s="248"/>
      <c r="P356" s="248"/>
      <c r="Q356" s="248"/>
      <c r="R356" s="248"/>
      <c r="S356" s="248"/>
      <c r="T356" s="248"/>
      <c r="V356" s="397"/>
      <c r="W356" s="282"/>
      <c r="X356" s="248"/>
      <c r="Y356" s="248"/>
      <c r="Z356" s="248"/>
      <c r="AA356" s="248"/>
      <c r="AB356" s="248"/>
      <c r="AC356" s="248"/>
      <c r="AD356" s="248"/>
      <c r="AE356" s="248"/>
      <c r="AF356" s="282"/>
      <c r="AG356" s="282"/>
      <c r="AH356" s="282"/>
      <c r="AI356" s="282"/>
      <c r="AJ356" s="282"/>
      <c r="AK356" s="282"/>
      <c r="AL356" s="282"/>
      <c r="AM356" s="282"/>
      <c r="AN356" s="282"/>
      <c r="AO356" s="282"/>
      <c r="AP356" s="282"/>
      <c r="AQ356" s="282"/>
      <c r="AR356" s="282"/>
      <c r="AS356" s="282"/>
      <c r="AT356" s="282"/>
      <c r="AU356" s="282"/>
      <c r="AV356" s="282"/>
      <c r="AW356" s="282"/>
      <c r="AX356" s="282"/>
      <c r="AY356" s="282"/>
      <c r="AZ356" s="282"/>
      <c r="BA356" s="282"/>
      <c r="BB356" s="282"/>
      <c r="BC356" s="282"/>
      <c r="BD356" s="282"/>
      <c r="BE356" s="282"/>
      <c r="BF356" s="282"/>
      <c r="BG356" s="282"/>
      <c r="BH356" s="282"/>
      <c r="BI356" s="282"/>
      <c r="BJ356" s="282"/>
      <c r="BK356" s="282"/>
      <c r="BL356" s="282"/>
      <c r="BM356" s="282"/>
      <c r="BN356" s="282"/>
    </row>
    <row r="357" spans="11:66" s="252" customFormat="1" x14ac:dyDescent="0.25">
      <c r="K357" s="251"/>
      <c r="L357" s="247"/>
      <c r="M357" s="248"/>
      <c r="N357" s="248"/>
      <c r="O357" s="248"/>
      <c r="P357" s="248"/>
      <c r="Q357" s="248"/>
      <c r="R357" s="248"/>
      <c r="S357" s="248"/>
      <c r="T357" s="248"/>
      <c r="V357" s="397"/>
      <c r="W357" s="282"/>
      <c r="X357" s="248"/>
      <c r="Y357" s="248"/>
      <c r="Z357" s="248"/>
      <c r="AA357" s="248"/>
      <c r="AB357" s="248"/>
      <c r="AC357" s="248"/>
      <c r="AD357" s="248"/>
      <c r="AE357" s="248"/>
      <c r="AF357" s="282"/>
      <c r="AG357" s="282"/>
      <c r="AH357" s="282"/>
      <c r="AI357" s="282"/>
      <c r="AJ357" s="282"/>
      <c r="AK357" s="282"/>
      <c r="AL357" s="282"/>
      <c r="AM357" s="282"/>
      <c r="AN357" s="282"/>
      <c r="AO357" s="282"/>
      <c r="AP357" s="282"/>
      <c r="AQ357" s="282"/>
      <c r="AR357" s="282"/>
      <c r="AS357" s="282"/>
      <c r="AT357" s="282"/>
      <c r="AU357" s="282"/>
      <c r="AV357" s="282"/>
      <c r="AW357" s="282"/>
      <c r="AX357" s="282"/>
      <c r="AY357" s="282"/>
      <c r="AZ357" s="282"/>
      <c r="BA357" s="282"/>
      <c r="BB357" s="282"/>
      <c r="BC357" s="282"/>
      <c r="BD357" s="282"/>
      <c r="BE357" s="282"/>
      <c r="BF357" s="282"/>
      <c r="BG357" s="282"/>
      <c r="BH357" s="282"/>
      <c r="BI357" s="282"/>
      <c r="BJ357" s="282"/>
      <c r="BK357" s="282"/>
      <c r="BL357" s="282"/>
      <c r="BM357" s="282"/>
      <c r="BN357" s="282"/>
    </row>
    <row r="358" spans="11:66" s="252" customFormat="1" x14ac:dyDescent="0.25">
      <c r="K358" s="251"/>
      <c r="L358" s="247"/>
      <c r="M358" s="248"/>
      <c r="N358" s="248"/>
      <c r="O358" s="248"/>
      <c r="P358" s="248"/>
      <c r="Q358" s="248"/>
      <c r="R358" s="248"/>
      <c r="S358" s="248"/>
      <c r="T358" s="248"/>
      <c r="V358" s="397"/>
      <c r="W358" s="282"/>
      <c r="X358" s="248"/>
      <c r="Y358" s="248"/>
      <c r="Z358" s="248"/>
      <c r="AA358" s="248"/>
      <c r="AB358" s="248"/>
      <c r="AC358" s="248"/>
      <c r="AD358" s="248"/>
      <c r="AE358" s="248"/>
      <c r="AF358" s="282"/>
      <c r="AG358" s="282"/>
      <c r="AH358" s="282"/>
      <c r="AI358" s="282"/>
      <c r="AJ358" s="282"/>
      <c r="AK358" s="282"/>
      <c r="AL358" s="282"/>
      <c r="AM358" s="282"/>
      <c r="AN358" s="282"/>
      <c r="AO358" s="282"/>
      <c r="AP358" s="282"/>
      <c r="AQ358" s="282"/>
      <c r="AR358" s="282"/>
      <c r="AS358" s="282"/>
      <c r="AT358" s="282"/>
      <c r="AU358" s="282"/>
      <c r="AV358" s="282"/>
      <c r="AW358" s="282"/>
      <c r="AX358" s="282"/>
      <c r="AY358" s="282"/>
      <c r="AZ358" s="282"/>
      <c r="BA358" s="282"/>
      <c r="BB358" s="282"/>
      <c r="BC358" s="282"/>
      <c r="BD358" s="282"/>
      <c r="BE358" s="282"/>
      <c r="BF358" s="282"/>
      <c r="BG358" s="282"/>
      <c r="BH358" s="282"/>
      <c r="BI358" s="282"/>
      <c r="BJ358" s="282"/>
      <c r="BK358" s="282"/>
      <c r="BL358" s="282"/>
      <c r="BM358" s="282"/>
      <c r="BN358" s="282"/>
    </row>
    <row r="359" spans="11:66" s="252" customFormat="1" x14ac:dyDescent="0.25">
      <c r="K359" s="251"/>
      <c r="L359" s="247"/>
      <c r="M359" s="248"/>
      <c r="N359" s="248"/>
      <c r="O359" s="248"/>
      <c r="P359" s="248"/>
      <c r="Q359" s="248"/>
      <c r="R359" s="248"/>
      <c r="S359" s="248"/>
      <c r="T359" s="248"/>
      <c r="V359" s="397"/>
      <c r="W359" s="282"/>
      <c r="X359" s="248"/>
      <c r="Y359" s="248"/>
      <c r="Z359" s="248"/>
      <c r="AA359" s="248"/>
      <c r="AB359" s="248"/>
      <c r="AC359" s="248"/>
      <c r="AD359" s="248"/>
      <c r="AE359" s="248"/>
      <c r="AF359" s="282"/>
      <c r="AG359" s="282"/>
      <c r="AH359" s="282"/>
      <c r="AI359" s="282"/>
      <c r="AJ359" s="282"/>
      <c r="AK359" s="282"/>
      <c r="AL359" s="282"/>
      <c r="AM359" s="282"/>
      <c r="AN359" s="282"/>
      <c r="AO359" s="282"/>
      <c r="AP359" s="282"/>
      <c r="AQ359" s="282"/>
      <c r="AR359" s="282"/>
      <c r="AS359" s="282"/>
      <c r="AT359" s="282"/>
      <c r="AU359" s="282"/>
      <c r="AV359" s="282"/>
      <c r="AW359" s="282"/>
      <c r="AX359" s="282"/>
      <c r="AY359" s="282"/>
      <c r="AZ359" s="282"/>
      <c r="BA359" s="282"/>
      <c r="BB359" s="282"/>
      <c r="BC359" s="282"/>
      <c r="BD359" s="282"/>
      <c r="BE359" s="282"/>
      <c r="BF359" s="282"/>
      <c r="BG359" s="282"/>
      <c r="BH359" s="282"/>
      <c r="BI359" s="282"/>
      <c r="BJ359" s="282"/>
      <c r="BK359" s="282"/>
      <c r="BL359" s="282"/>
      <c r="BM359" s="282"/>
      <c r="BN359" s="282"/>
    </row>
    <row r="360" spans="11:66" s="252" customFormat="1" x14ac:dyDescent="0.25">
      <c r="K360" s="251"/>
      <c r="L360" s="247"/>
      <c r="M360" s="248"/>
      <c r="N360" s="248"/>
      <c r="O360" s="248"/>
      <c r="P360" s="248"/>
      <c r="Q360" s="248"/>
      <c r="R360" s="248"/>
      <c r="S360" s="248"/>
      <c r="T360" s="248"/>
      <c r="V360" s="397"/>
      <c r="W360" s="282"/>
      <c r="X360" s="248"/>
      <c r="Y360" s="248"/>
      <c r="Z360" s="248"/>
      <c r="AA360" s="248"/>
      <c r="AB360" s="248"/>
      <c r="AC360" s="248"/>
      <c r="AD360" s="248"/>
      <c r="AE360" s="248"/>
      <c r="AF360" s="282"/>
      <c r="AG360" s="282"/>
      <c r="AH360" s="282"/>
      <c r="AI360" s="282"/>
      <c r="AJ360" s="282"/>
      <c r="AK360" s="282"/>
      <c r="AL360" s="282"/>
      <c r="AM360" s="282"/>
      <c r="AN360" s="282"/>
      <c r="AO360" s="282"/>
      <c r="AP360" s="282"/>
      <c r="AQ360" s="282"/>
      <c r="AR360" s="282"/>
      <c r="AS360" s="282"/>
      <c r="AT360" s="282"/>
      <c r="AU360" s="282"/>
      <c r="AV360" s="282"/>
      <c r="AW360" s="282"/>
      <c r="AX360" s="282"/>
      <c r="AY360" s="282"/>
      <c r="AZ360" s="282"/>
      <c r="BA360" s="282"/>
      <c r="BB360" s="282"/>
      <c r="BC360" s="282"/>
      <c r="BD360" s="282"/>
      <c r="BE360" s="282"/>
      <c r="BF360" s="282"/>
      <c r="BG360" s="282"/>
      <c r="BH360" s="282"/>
      <c r="BI360" s="282"/>
      <c r="BJ360" s="282"/>
      <c r="BK360" s="282"/>
      <c r="BL360" s="282"/>
      <c r="BM360" s="282"/>
      <c r="BN360" s="282"/>
    </row>
    <row r="361" spans="11:66" s="252" customFormat="1" x14ac:dyDescent="0.25">
      <c r="K361" s="251"/>
      <c r="L361" s="247"/>
      <c r="M361" s="248"/>
      <c r="N361" s="248"/>
      <c r="O361" s="248"/>
      <c r="P361" s="248"/>
      <c r="Q361" s="248"/>
      <c r="R361" s="248"/>
      <c r="S361" s="248"/>
      <c r="T361" s="248"/>
      <c r="V361" s="397"/>
      <c r="W361" s="282"/>
      <c r="X361" s="248"/>
      <c r="Y361" s="248"/>
      <c r="Z361" s="248"/>
      <c r="AA361" s="248"/>
      <c r="AB361" s="248"/>
      <c r="AC361" s="248"/>
      <c r="AD361" s="248"/>
      <c r="AE361" s="248"/>
      <c r="AF361" s="282"/>
      <c r="AG361" s="282"/>
      <c r="AH361" s="282"/>
      <c r="AI361" s="282"/>
      <c r="AJ361" s="282"/>
      <c r="AK361" s="282"/>
      <c r="AL361" s="282"/>
      <c r="AM361" s="282"/>
      <c r="AN361" s="282"/>
      <c r="AO361" s="282"/>
      <c r="AP361" s="282"/>
      <c r="AQ361" s="282"/>
      <c r="AR361" s="282"/>
      <c r="AS361" s="282"/>
      <c r="AT361" s="282"/>
      <c r="AU361" s="282"/>
      <c r="AV361" s="282"/>
      <c r="AW361" s="282"/>
      <c r="AX361" s="282"/>
      <c r="AY361" s="282"/>
      <c r="AZ361" s="282"/>
      <c r="BA361" s="282"/>
      <c r="BB361" s="282"/>
      <c r="BC361" s="282"/>
      <c r="BD361" s="282"/>
      <c r="BE361" s="282"/>
      <c r="BF361" s="282"/>
      <c r="BG361" s="282"/>
      <c r="BH361" s="282"/>
      <c r="BI361" s="282"/>
      <c r="BJ361" s="282"/>
      <c r="BK361" s="282"/>
      <c r="BL361" s="282"/>
      <c r="BM361" s="282"/>
      <c r="BN361" s="282"/>
    </row>
    <row r="362" spans="11:66" s="252" customFormat="1" x14ac:dyDescent="0.25">
      <c r="K362" s="251"/>
      <c r="L362" s="247"/>
      <c r="M362" s="248"/>
      <c r="N362" s="248"/>
      <c r="O362" s="248"/>
      <c r="P362" s="248"/>
      <c r="Q362" s="248"/>
      <c r="R362" s="248"/>
      <c r="S362" s="248"/>
      <c r="T362" s="248"/>
      <c r="V362" s="397"/>
      <c r="W362" s="282"/>
      <c r="X362" s="248"/>
      <c r="Y362" s="248"/>
      <c r="Z362" s="248"/>
      <c r="AA362" s="248"/>
      <c r="AB362" s="248"/>
      <c r="AC362" s="248"/>
      <c r="AD362" s="248"/>
      <c r="AE362" s="248"/>
      <c r="AF362" s="282"/>
      <c r="AG362" s="282"/>
      <c r="AH362" s="282"/>
      <c r="AI362" s="282"/>
      <c r="AJ362" s="282"/>
      <c r="AK362" s="282"/>
      <c r="AL362" s="282"/>
      <c r="AM362" s="282"/>
      <c r="AN362" s="282"/>
      <c r="AO362" s="282"/>
      <c r="AP362" s="282"/>
      <c r="AQ362" s="282"/>
      <c r="AR362" s="282"/>
      <c r="AS362" s="282"/>
      <c r="AT362" s="282"/>
      <c r="AU362" s="282"/>
      <c r="AV362" s="282"/>
      <c r="AW362" s="282"/>
      <c r="AX362" s="282"/>
      <c r="AY362" s="282"/>
      <c r="AZ362" s="282"/>
      <c r="BA362" s="282"/>
      <c r="BB362" s="282"/>
      <c r="BC362" s="282"/>
      <c r="BD362" s="282"/>
      <c r="BE362" s="282"/>
      <c r="BF362" s="282"/>
      <c r="BG362" s="282"/>
      <c r="BH362" s="282"/>
      <c r="BI362" s="282"/>
      <c r="BJ362" s="282"/>
      <c r="BK362" s="282"/>
      <c r="BL362" s="282"/>
      <c r="BM362" s="282"/>
      <c r="BN362" s="282"/>
    </row>
    <row r="363" spans="11:66" s="252" customFormat="1" x14ac:dyDescent="0.25">
      <c r="K363" s="251"/>
      <c r="L363" s="247"/>
      <c r="M363" s="248"/>
      <c r="N363" s="248"/>
      <c r="O363" s="248"/>
      <c r="P363" s="248"/>
      <c r="Q363" s="248"/>
      <c r="R363" s="248"/>
      <c r="S363" s="248"/>
      <c r="T363" s="248"/>
      <c r="V363" s="397"/>
      <c r="W363" s="282"/>
      <c r="X363" s="248"/>
      <c r="Y363" s="248"/>
      <c r="Z363" s="248"/>
      <c r="AA363" s="248"/>
      <c r="AB363" s="248"/>
      <c r="AC363" s="248"/>
      <c r="AD363" s="248"/>
      <c r="AE363" s="248"/>
      <c r="AF363" s="282"/>
      <c r="AG363" s="282"/>
      <c r="AH363" s="282"/>
      <c r="AI363" s="282"/>
      <c r="AJ363" s="282"/>
      <c r="AK363" s="282"/>
      <c r="AL363" s="282"/>
      <c r="AM363" s="282"/>
      <c r="AN363" s="282"/>
      <c r="AO363" s="282"/>
      <c r="AP363" s="282"/>
      <c r="AQ363" s="282"/>
      <c r="AR363" s="282"/>
      <c r="AS363" s="282"/>
      <c r="AT363" s="282"/>
      <c r="AU363" s="282"/>
      <c r="AV363" s="282"/>
      <c r="AW363" s="282"/>
      <c r="AX363" s="282"/>
      <c r="AY363" s="282"/>
      <c r="AZ363" s="282"/>
      <c r="BA363" s="282"/>
      <c r="BB363" s="282"/>
      <c r="BC363" s="282"/>
      <c r="BD363" s="282"/>
      <c r="BE363" s="282"/>
      <c r="BF363" s="282"/>
      <c r="BG363" s="282"/>
      <c r="BH363" s="282"/>
      <c r="BI363" s="282"/>
      <c r="BJ363" s="282"/>
      <c r="BK363" s="282"/>
      <c r="BL363" s="282"/>
      <c r="BM363" s="282"/>
      <c r="BN363" s="282"/>
    </row>
    <row r="364" spans="11:66" s="252" customFormat="1" x14ac:dyDescent="0.25">
      <c r="K364" s="251"/>
      <c r="L364" s="247"/>
      <c r="M364" s="248"/>
      <c r="N364" s="248"/>
      <c r="O364" s="248"/>
      <c r="P364" s="248"/>
      <c r="Q364" s="248"/>
      <c r="R364" s="248"/>
      <c r="S364" s="248"/>
      <c r="T364" s="248"/>
      <c r="V364" s="397"/>
      <c r="W364" s="282"/>
      <c r="X364" s="248"/>
      <c r="Y364" s="248"/>
      <c r="Z364" s="248"/>
      <c r="AA364" s="248"/>
      <c r="AB364" s="248"/>
      <c r="AC364" s="248"/>
      <c r="AD364" s="248"/>
      <c r="AE364" s="248"/>
      <c r="AF364" s="282"/>
      <c r="AG364" s="282"/>
      <c r="AH364" s="282"/>
      <c r="AI364" s="282"/>
      <c r="AJ364" s="282"/>
      <c r="AK364" s="282"/>
      <c r="AL364" s="282"/>
      <c r="AM364" s="282"/>
      <c r="AN364" s="282"/>
      <c r="AO364" s="282"/>
      <c r="AP364" s="282"/>
      <c r="AQ364" s="282"/>
      <c r="AR364" s="282"/>
      <c r="AS364" s="282"/>
      <c r="AT364" s="282"/>
      <c r="AU364" s="282"/>
      <c r="AV364" s="282"/>
      <c r="AW364" s="282"/>
      <c r="AX364" s="282"/>
      <c r="AY364" s="282"/>
      <c r="AZ364" s="282"/>
      <c r="BA364" s="282"/>
      <c r="BB364" s="282"/>
      <c r="BC364" s="282"/>
      <c r="BD364" s="282"/>
      <c r="BE364" s="282"/>
      <c r="BF364" s="282"/>
      <c r="BG364" s="282"/>
      <c r="BH364" s="282"/>
      <c r="BI364" s="282"/>
      <c r="BJ364" s="282"/>
      <c r="BK364" s="282"/>
      <c r="BL364" s="282"/>
      <c r="BM364" s="282"/>
      <c r="BN364" s="282"/>
    </row>
    <row r="365" spans="11:66" s="252" customFormat="1" x14ac:dyDescent="0.25">
      <c r="K365" s="251"/>
      <c r="L365" s="247"/>
      <c r="M365" s="248"/>
      <c r="N365" s="248"/>
      <c r="O365" s="248"/>
      <c r="P365" s="248"/>
      <c r="Q365" s="248"/>
      <c r="R365" s="248"/>
      <c r="S365" s="248"/>
      <c r="T365" s="248"/>
      <c r="V365" s="397"/>
      <c r="W365" s="282"/>
      <c r="X365" s="248"/>
      <c r="Y365" s="248"/>
      <c r="Z365" s="248"/>
      <c r="AA365" s="248"/>
      <c r="AB365" s="248"/>
      <c r="AC365" s="248"/>
      <c r="AD365" s="248"/>
      <c r="AE365" s="248"/>
      <c r="AF365" s="282"/>
      <c r="AG365" s="282"/>
      <c r="AH365" s="282"/>
      <c r="AI365" s="282"/>
      <c r="AJ365" s="282"/>
      <c r="AK365" s="282"/>
      <c r="AL365" s="282"/>
      <c r="AM365" s="282"/>
      <c r="AN365" s="282"/>
      <c r="AO365" s="282"/>
      <c r="AP365" s="282"/>
      <c r="AQ365" s="282"/>
      <c r="AR365" s="282"/>
      <c r="AS365" s="282"/>
      <c r="AT365" s="282"/>
      <c r="AU365" s="282"/>
      <c r="AV365" s="282"/>
      <c r="AW365" s="282"/>
      <c r="AX365" s="282"/>
      <c r="AY365" s="282"/>
      <c r="AZ365" s="282"/>
      <c r="BA365" s="282"/>
      <c r="BB365" s="282"/>
      <c r="BC365" s="282"/>
      <c r="BD365" s="282"/>
      <c r="BE365" s="282"/>
      <c r="BF365" s="282"/>
      <c r="BG365" s="282"/>
      <c r="BH365" s="282"/>
      <c r="BI365" s="282"/>
      <c r="BJ365" s="282"/>
      <c r="BK365" s="282"/>
      <c r="BL365" s="282"/>
      <c r="BM365" s="282"/>
      <c r="BN365" s="282"/>
    </row>
    <row r="366" spans="11:66" s="252" customFormat="1" x14ac:dyDescent="0.25">
      <c r="K366" s="251"/>
      <c r="L366" s="247"/>
      <c r="M366" s="248"/>
      <c r="N366" s="248"/>
      <c r="O366" s="248"/>
      <c r="P366" s="248"/>
      <c r="Q366" s="248"/>
      <c r="R366" s="248"/>
      <c r="S366" s="248"/>
      <c r="T366" s="248"/>
      <c r="V366" s="397"/>
      <c r="W366" s="282"/>
      <c r="X366" s="248"/>
      <c r="Y366" s="248"/>
      <c r="Z366" s="248"/>
      <c r="AA366" s="248"/>
      <c r="AB366" s="248"/>
      <c r="AC366" s="248"/>
      <c r="AD366" s="248"/>
      <c r="AE366" s="248"/>
      <c r="AF366" s="282"/>
      <c r="AG366" s="282"/>
      <c r="AH366" s="282"/>
      <c r="AI366" s="282"/>
      <c r="AJ366" s="282"/>
      <c r="AK366" s="282"/>
      <c r="AL366" s="282"/>
      <c r="AM366" s="282"/>
      <c r="AN366" s="282"/>
      <c r="AO366" s="282"/>
      <c r="AP366" s="282"/>
      <c r="AQ366" s="282"/>
      <c r="AR366" s="282"/>
      <c r="AS366" s="282"/>
      <c r="AT366" s="282"/>
      <c r="AU366" s="282"/>
      <c r="AV366" s="282"/>
      <c r="AW366" s="282"/>
      <c r="AX366" s="282"/>
      <c r="AY366" s="282"/>
      <c r="AZ366" s="282"/>
      <c r="BA366" s="282"/>
      <c r="BB366" s="282"/>
      <c r="BC366" s="282"/>
      <c r="BD366" s="282"/>
      <c r="BE366" s="282"/>
      <c r="BF366" s="282"/>
      <c r="BG366" s="282"/>
      <c r="BH366" s="282"/>
      <c r="BI366" s="282"/>
      <c r="BJ366" s="282"/>
      <c r="BK366" s="282"/>
      <c r="BL366" s="282"/>
      <c r="BM366" s="282"/>
      <c r="BN366" s="282"/>
    </row>
    <row r="367" spans="11:66" s="252" customFormat="1" x14ac:dyDescent="0.25">
      <c r="K367" s="251"/>
      <c r="L367" s="247"/>
      <c r="M367" s="248"/>
      <c r="N367" s="248"/>
      <c r="O367" s="248"/>
      <c r="P367" s="248"/>
      <c r="Q367" s="248"/>
      <c r="R367" s="248"/>
      <c r="S367" s="248"/>
      <c r="T367" s="248"/>
      <c r="V367" s="397"/>
      <c r="W367" s="282"/>
      <c r="X367" s="248"/>
      <c r="Y367" s="248"/>
      <c r="Z367" s="248"/>
      <c r="AA367" s="248"/>
      <c r="AB367" s="248"/>
      <c r="AC367" s="248"/>
      <c r="AD367" s="248"/>
      <c r="AE367" s="248"/>
      <c r="AF367" s="282"/>
      <c r="AG367" s="282"/>
      <c r="AH367" s="282"/>
      <c r="AI367" s="282"/>
      <c r="AJ367" s="282"/>
      <c r="AK367" s="282"/>
      <c r="AL367" s="282"/>
      <c r="AM367" s="282"/>
      <c r="AN367" s="282"/>
      <c r="AO367" s="282"/>
      <c r="AP367" s="282"/>
      <c r="AQ367" s="282"/>
      <c r="AR367" s="282"/>
      <c r="AS367" s="282"/>
      <c r="AT367" s="282"/>
      <c r="AU367" s="282"/>
      <c r="AV367" s="282"/>
      <c r="AW367" s="282"/>
      <c r="AX367" s="282"/>
      <c r="AY367" s="282"/>
      <c r="AZ367" s="282"/>
      <c r="BA367" s="282"/>
      <c r="BB367" s="282"/>
      <c r="BC367" s="282"/>
      <c r="BD367" s="282"/>
      <c r="BE367" s="282"/>
      <c r="BF367" s="282"/>
      <c r="BG367" s="282"/>
      <c r="BH367" s="282"/>
      <c r="BI367" s="282"/>
      <c r="BJ367" s="282"/>
      <c r="BK367" s="282"/>
      <c r="BL367" s="282"/>
      <c r="BM367" s="282"/>
      <c r="BN367" s="282"/>
    </row>
    <row r="368" spans="11:66" s="252" customFormat="1" x14ac:dyDescent="0.25">
      <c r="K368" s="251"/>
      <c r="L368" s="247"/>
      <c r="M368" s="248"/>
      <c r="N368" s="248"/>
      <c r="O368" s="248"/>
      <c r="P368" s="248"/>
      <c r="Q368" s="248"/>
      <c r="R368" s="248"/>
      <c r="S368" s="248"/>
      <c r="T368" s="248"/>
      <c r="V368" s="397"/>
      <c r="W368" s="282"/>
      <c r="X368" s="248"/>
      <c r="Y368" s="248"/>
      <c r="Z368" s="248"/>
      <c r="AA368" s="248"/>
      <c r="AB368" s="248"/>
      <c r="AC368" s="248"/>
      <c r="AD368" s="248"/>
      <c r="AE368" s="248"/>
      <c r="AF368" s="282"/>
      <c r="AG368" s="282"/>
      <c r="AH368" s="282"/>
      <c r="AI368" s="282"/>
      <c r="AJ368" s="282"/>
      <c r="AK368" s="282"/>
      <c r="AL368" s="282"/>
      <c r="AM368" s="282"/>
      <c r="AN368" s="282"/>
      <c r="AO368" s="282"/>
      <c r="AP368" s="282"/>
      <c r="AQ368" s="282"/>
      <c r="AR368" s="282"/>
      <c r="AS368" s="282"/>
      <c r="AT368" s="282"/>
      <c r="AU368" s="282"/>
      <c r="AV368" s="282"/>
      <c r="AW368" s="282"/>
      <c r="AX368" s="282"/>
      <c r="AY368" s="282"/>
      <c r="AZ368" s="282"/>
      <c r="BA368" s="282"/>
      <c r="BB368" s="282"/>
      <c r="BC368" s="282"/>
      <c r="BD368" s="282"/>
      <c r="BE368" s="282"/>
      <c r="BF368" s="282"/>
      <c r="BG368" s="282"/>
      <c r="BH368" s="282"/>
      <c r="BI368" s="282"/>
      <c r="BJ368" s="282"/>
      <c r="BK368" s="282"/>
      <c r="BL368" s="282"/>
      <c r="BM368" s="282"/>
      <c r="BN368" s="282"/>
    </row>
    <row r="369" spans="11:66" s="252" customFormat="1" x14ac:dyDescent="0.25">
      <c r="K369" s="251"/>
      <c r="L369" s="247"/>
      <c r="M369" s="248"/>
      <c r="N369" s="248"/>
      <c r="O369" s="248"/>
      <c r="P369" s="248"/>
      <c r="Q369" s="248"/>
      <c r="R369" s="248"/>
      <c r="S369" s="248"/>
      <c r="T369" s="248"/>
      <c r="V369" s="397"/>
      <c r="W369" s="282"/>
      <c r="X369" s="248"/>
      <c r="Y369" s="248"/>
      <c r="Z369" s="248"/>
      <c r="AA369" s="248"/>
      <c r="AB369" s="248"/>
      <c r="AC369" s="248"/>
      <c r="AD369" s="248"/>
      <c r="AE369" s="248"/>
      <c r="AF369" s="282"/>
      <c r="AG369" s="282"/>
      <c r="AH369" s="282"/>
      <c r="AI369" s="282"/>
      <c r="AJ369" s="282"/>
      <c r="AK369" s="282"/>
      <c r="AL369" s="282"/>
      <c r="AM369" s="282"/>
      <c r="AN369" s="282"/>
      <c r="AO369" s="282"/>
      <c r="AP369" s="282"/>
      <c r="AQ369" s="282"/>
      <c r="AR369" s="282"/>
      <c r="AS369" s="282"/>
      <c r="AT369" s="282"/>
      <c r="AU369" s="282"/>
      <c r="AV369" s="282"/>
      <c r="AW369" s="282"/>
      <c r="AX369" s="282"/>
      <c r="AY369" s="282"/>
      <c r="AZ369" s="282"/>
      <c r="BA369" s="282"/>
      <c r="BB369" s="282"/>
      <c r="BC369" s="282"/>
      <c r="BD369" s="282"/>
      <c r="BE369" s="282"/>
      <c r="BF369" s="282"/>
      <c r="BG369" s="282"/>
      <c r="BH369" s="282"/>
      <c r="BI369" s="282"/>
      <c r="BJ369" s="282"/>
      <c r="BK369" s="282"/>
      <c r="BL369" s="282"/>
      <c r="BM369" s="282"/>
      <c r="BN369" s="282"/>
    </row>
  </sheetData>
  <mergeCells count="7">
    <mergeCell ref="B7:J7"/>
    <mergeCell ref="A1:J1"/>
    <mergeCell ref="A2:J2"/>
    <mergeCell ref="A3:J3"/>
    <mergeCell ref="A4:J4"/>
    <mergeCell ref="A5:J5"/>
    <mergeCell ref="B6:J6"/>
  </mergeCells>
  <phoneticPr fontId="47" type="noConversion"/>
  <dataValidations count="1">
    <dataValidation type="whole" allowBlank="1" showInputMessage="1" showErrorMessage="1" sqref="E125:P133 E139:P146 E155:P192 E9:P120">
      <formula1>0</formula1>
      <formula2>100</formula2>
    </dataValidation>
  </dataValidations>
  <pageMargins left="0.82677165354330717" right="0.15748031496062992" top="0.55118110236220474" bottom="0.74803149606299213" header="0.31496062992125984" footer="0.31496062992125984"/>
  <pageSetup scale="98"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[1]Sheet1!#REF!</xm:f>
          </x14:formula1>
          <xm:sqref>A147:A193 R193:S193 R147:R184 S147:S192 R30:S134 A30:A134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6"/>
  <sheetViews>
    <sheetView workbookViewId="0">
      <selection activeCell="H17" sqref="H17"/>
    </sheetView>
  </sheetViews>
  <sheetFormatPr baseColWidth="10" defaultColWidth="9.140625" defaultRowHeight="12.75" x14ac:dyDescent="0.2"/>
  <sheetData>
    <row r="2" spans="2:7" x14ac:dyDescent="0.2">
      <c r="B2" s="289"/>
      <c r="C2" s="289"/>
      <c r="D2" s="289"/>
      <c r="E2" s="289" t="s">
        <v>934</v>
      </c>
      <c r="F2" s="289" t="s">
        <v>1061</v>
      </c>
      <c r="G2" s="289"/>
    </row>
    <row r="3" spans="2:7" x14ac:dyDescent="0.2">
      <c r="B3" s="289"/>
      <c r="C3" s="289"/>
      <c r="D3" s="289"/>
      <c r="E3" s="289" t="s">
        <v>935</v>
      </c>
      <c r="F3" s="289" t="s">
        <v>1062</v>
      </c>
      <c r="G3" s="289"/>
    </row>
    <row r="4" spans="2:7" x14ac:dyDescent="0.2">
      <c r="B4" s="289"/>
      <c r="C4" s="289"/>
      <c r="D4" s="289"/>
      <c r="E4" s="289" t="s">
        <v>936</v>
      </c>
      <c r="F4" s="289" t="s">
        <v>1063</v>
      </c>
      <c r="G4" s="289"/>
    </row>
    <row r="5" spans="2:7" x14ac:dyDescent="0.2">
      <c r="B5" s="289"/>
      <c r="C5" s="289"/>
      <c r="D5" s="289"/>
      <c r="E5" s="289" t="s">
        <v>937</v>
      </c>
      <c r="F5" s="289" t="s">
        <v>1064</v>
      </c>
      <c r="G5" s="289"/>
    </row>
    <row r="6" spans="2:7" x14ac:dyDescent="0.2">
      <c r="B6" s="289"/>
      <c r="C6" s="289"/>
      <c r="D6" s="289"/>
      <c r="E6" s="289" t="s">
        <v>938</v>
      </c>
      <c r="F6" s="289" t="s">
        <v>1065</v>
      </c>
      <c r="G6" s="289"/>
    </row>
    <row r="7" spans="2:7" x14ac:dyDescent="0.2">
      <c r="B7" s="289"/>
      <c r="C7" s="289"/>
      <c r="D7" s="289"/>
      <c r="E7" s="289" t="s">
        <v>939</v>
      </c>
      <c r="F7" s="289" t="s">
        <v>1066</v>
      </c>
      <c r="G7" s="289"/>
    </row>
    <row r="8" spans="2:7" x14ac:dyDescent="0.2">
      <c r="B8" s="289"/>
      <c r="C8" s="289"/>
      <c r="D8" s="289"/>
      <c r="E8" s="289" t="s">
        <v>940</v>
      </c>
      <c r="F8" s="289" t="s">
        <v>1067</v>
      </c>
      <c r="G8" s="289"/>
    </row>
    <row r="9" spans="2:7" x14ac:dyDescent="0.2">
      <c r="B9" s="289"/>
      <c r="C9" s="289"/>
      <c r="D9" s="289"/>
      <c r="E9" s="289" t="s">
        <v>941</v>
      </c>
      <c r="F9" s="289" t="s">
        <v>1068</v>
      </c>
      <c r="G9" s="289"/>
    </row>
    <row r="10" spans="2:7" x14ac:dyDescent="0.2">
      <c r="B10" s="289"/>
      <c r="C10" s="289"/>
      <c r="D10" s="289"/>
      <c r="E10" s="289" t="s">
        <v>942</v>
      </c>
      <c r="F10" s="289" t="s">
        <v>1069</v>
      </c>
      <c r="G10" s="289"/>
    </row>
    <row r="11" spans="2:7" x14ac:dyDescent="0.2">
      <c r="B11" s="289"/>
      <c r="C11" s="289"/>
      <c r="D11" s="289"/>
      <c r="E11" s="289" t="s">
        <v>943</v>
      </c>
      <c r="F11" s="289" t="s">
        <v>1070</v>
      </c>
      <c r="G11" s="289"/>
    </row>
    <row r="12" spans="2:7" x14ac:dyDescent="0.2">
      <c r="B12" s="289"/>
      <c r="C12" s="289"/>
      <c r="D12" s="289"/>
      <c r="E12" s="289" t="s">
        <v>944</v>
      </c>
      <c r="F12" s="289" t="s">
        <v>1071</v>
      </c>
      <c r="G12" s="289"/>
    </row>
    <row r="13" spans="2:7" x14ac:dyDescent="0.2">
      <c r="B13" s="289"/>
      <c r="C13" s="289"/>
      <c r="D13" s="289"/>
      <c r="E13" s="289" t="s">
        <v>945</v>
      </c>
      <c r="F13" s="289" t="s">
        <v>1072</v>
      </c>
      <c r="G13" s="289"/>
    </row>
    <row r="14" spans="2:7" x14ac:dyDescent="0.2">
      <c r="B14" s="289"/>
      <c r="C14" s="289"/>
      <c r="D14" s="289"/>
      <c r="E14" s="289" t="s">
        <v>946</v>
      </c>
      <c r="F14" s="289" t="s">
        <v>1073</v>
      </c>
      <c r="G14" s="289"/>
    </row>
    <row r="15" spans="2:7" x14ac:dyDescent="0.2">
      <c r="B15" s="289"/>
      <c r="C15" s="289"/>
      <c r="D15" s="289"/>
      <c r="E15" s="289" t="s">
        <v>947</v>
      </c>
      <c r="F15" s="289" t="s">
        <v>1074</v>
      </c>
      <c r="G15" s="289"/>
    </row>
    <row r="16" spans="2:7" x14ac:dyDescent="0.2">
      <c r="B16" s="289"/>
      <c r="C16" s="289"/>
      <c r="D16" s="289"/>
      <c r="E16" s="289" t="s">
        <v>948</v>
      </c>
      <c r="F16" s="289" t="s">
        <v>1075</v>
      </c>
      <c r="G16" s="289"/>
    </row>
    <row r="17" spans="2:7" x14ac:dyDescent="0.2">
      <c r="B17" s="289"/>
      <c r="C17" s="289"/>
      <c r="D17" s="289"/>
      <c r="E17" s="289" t="s">
        <v>949</v>
      </c>
      <c r="F17" s="289" t="s">
        <v>1076</v>
      </c>
      <c r="G17" s="289"/>
    </row>
    <row r="18" spans="2:7" x14ac:dyDescent="0.2">
      <c r="B18" s="289"/>
      <c r="C18" s="289"/>
      <c r="D18" s="289"/>
      <c r="E18" s="289" t="s">
        <v>950</v>
      </c>
      <c r="F18" s="289" t="s">
        <v>1077</v>
      </c>
      <c r="G18" s="289"/>
    </row>
    <row r="19" spans="2:7" x14ac:dyDescent="0.2">
      <c r="B19" s="289"/>
      <c r="C19" s="289"/>
      <c r="D19" s="289"/>
      <c r="E19" s="289" t="s">
        <v>196</v>
      </c>
      <c r="F19" s="289" t="s">
        <v>1078</v>
      </c>
      <c r="G19" s="289"/>
    </row>
    <row r="20" spans="2:7" x14ac:dyDescent="0.2">
      <c r="B20" s="289"/>
      <c r="C20" s="289"/>
      <c r="D20" s="289"/>
      <c r="E20" s="289" t="s">
        <v>11</v>
      </c>
      <c r="F20" s="289" t="s">
        <v>1079</v>
      </c>
      <c r="G20" s="289"/>
    </row>
    <row r="21" spans="2:7" x14ac:dyDescent="0.2">
      <c r="B21" s="289"/>
      <c r="C21" s="289"/>
      <c r="D21" s="289"/>
      <c r="E21" s="289"/>
      <c r="F21" s="289" t="s">
        <v>1080</v>
      </c>
      <c r="G21" s="289"/>
    </row>
    <row r="22" spans="2:7" x14ac:dyDescent="0.2">
      <c r="B22" s="289"/>
      <c r="C22" s="289"/>
      <c r="D22" s="289"/>
      <c r="E22" s="289"/>
      <c r="F22" s="289" t="s">
        <v>1081</v>
      </c>
      <c r="G22" s="289"/>
    </row>
    <row r="23" spans="2:7" x14ac:dyDescent="0.2">
      <c r="F23" t="s">
        <v>1082</v>
      </c>
    </row>
    <row r="24" spans="2:7" x14ac:dyDescent="0.2">
      <c r="F24" t="s">
        <v>1083</v>
      </c>
    </row>
    <row r="25" spans="2:7" x14ac:dyDescent="0.2">
      <c r="F25" t="s">
        <v>1084</v>
      </c>
    </row>
    <row r="26" spans="2:7" x14ac:dyDescent="0.2">
      <c r="F26" t="s">
        <v>1085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020"/>
  <sheetViews>
    <sheetView topLeftCell="A267" workbookViewId="0">
      <selection activeCell="P290" sqref="P290"/>
    </sheetView>
  </sheetViews>
  <sheetFormatPr baseColWidth="10" defaultColWidth="11.42578125" defaultRowHeight="15" x14ac:dyDescent="0.25"/>
  <cols>
    <col min="1" max="1" width="2.42578125" style="54" customWidth="1"/>
    <col min="2" max="6" width="4.28515625" hidden="1" customWidth="1"/>
    <col min="7" max="7" width="18.85546875" style="280" bestFit="1" customWidth="1"/>
    <col min="8" max="8" width="33.85546875" style="280" customWidth="1"/>
    <col min="9" max="9" width="16.42578125" style="280" customWidth="1"/>
    <col min="10" max="10" width="18.28515625" style="280" customWidth="1"/>
    <col min="11" max="11" width="14" style="281" customWidth="1"/>
    <col min="12" max="12" width="15.42578125" style="280" customWidth="1"/>
    <col min="13" max="13" width="13.7109375" style="280" customWidth="1"/>
    <col min="14" max="14" width="22.42578125" style="280" customWidth="1"/>
    <col min="15" max="43" width="11.42578125" style="54"/>
  </cols>
  <sheetData>
    <row r="1" spans="2:21" s="54" customFormat="1" ht="15.75" x14ac:dyDescent="0.25">
      <c r="G1" s="265"/>
      <c r="H1" s="266"/>
      <c r="I1" s="266"/>
      <c r="J1" s="266"/>
      <c r="K1" s="267"/>
      <c r="L1" s="266"/>
      <c r="M1" s="266"/>
      <c r="N1" s="266"/>
      <c r="O1" s="254" t="s">
        <v>275</v>
      </c>
    </row>
    <row r="2" spans="2:21" s="54" customFormat="1" ht="15.75" x14ac:dyDescent="0.25">
      <c r="G2" s="478" t="s">
        <v>269</v>
      </c>
      <c r="H2" s="478"/>
      <c r="I2" s="478"/>
      <c r="J2" s="478"/>
      <c r="K2" s="478"/>
      <c r="L2" s="478"/>
      <c r="M2" s="478"/>
      <c r="N2" s="478"/>
      <c r="O2" s="478"/>
      <c r="P2" s="478"/>
      <c r="Q2" s="269"/>
      <c r="R2" s="270"/>
      <c r="S2" s="271" t="s">
        <v>274</v>
      </c>
      <c r="T2" s="270"/>
      <c r="U2" s="272"/>
    </row>
    <row r="3" spans="2:21" s="54" customFormat="1" x14ac:dyDescent="0.25">
      <c r="G3" s="479" t="s">
        <v>270</v>
      </c>
      <c r="H3" s="479"/>
      <c r="I3" s="479"/>
      <c r="J3" s="479"/>
      <c r="K3" s="479"/>
      <c r="L3" s="479"/>
      <c r="M3" s="479"/>
      <c r="N3" s="479"/>
      <c r="O3" s="479"/>
      <c r="P3" s="479"/>
      <c r="Q3" s="269"/>
      <c r="R3" s="270"/>
      <c r="S3" s="271" t="s">
        <v>33</v>
      </c>
      <c r="T3" s="270"/>
      <c r="U3" s="272"/>
    </row>
    <row r="4" spans="2:21" s="54" customFormat="1" x14ac:dyDescent="0.2">
      <c r="G4" s="480" t="s">
        <v>913</v>
      </c>
      <c r="H4" s="480"/>
      <c r="I4" s="480"/>
      <c r="J4" s="480"/>
      <c r="K4" s="480"/>
      <c r="L4" s="480"/>
      <c r="M4" s="480"/>
      <c r="N4" s="480"/>
      <c r="O4" s="480"/>
      <c r="P4" s="480"/>
      <c r="Q4" s="269"/>
      <c r="R4" s="270"/>
      <c r="S4" s="271" t="s">
        <v>222</v>
      </c>
      <c r="T4" s="270"/>
      <c r="U4" s="272"/>
    </row>
    <row r="5" spans="2:21" s="54" customFormat="1" x14ac:dyDescent="0.25">
      <c r="H5" s="268"/>
      <c r="I5" s="288"/>
      <c r="J5" s="477">
        <f>+PPNE1!C5</f>
        <v>2026</v>
      </c>
      <c r="K5" s="477"/>
      <c r="L5" s="268"/>
      <c r="M5" s="268"/>
      <c r="N5" s="268"/>
      <c r="O5" s="268"/>
      <c r="P5" s="268"/>
      <c r="Q5" s="269"/>
      <c r="R5" s="270"/>
      <c r="S5" s="270"/>
      <c r="T5" s="270"/>
      <c r="U5" s="272"/>
    </row>
    <row r="6" spans="2:21" s="54" customFormat="1" x14ac:dyDescent="0.25">
      <c r="G6" s="287" t="s">
        <v>912</v>
      </c>
      <c r="H6" s="476">
        <f>+PPNE1!B7</f>
        <v>0</v>
      </c>
      <c r="I6" s="476"/>
      <c r="J6" s="476"/>
      <c r="K6" s="476"/>
      <c r="L6" s="476"/>
      <c r="M6" s="476"/>
      <c r="N6" s="476"/>
      <c r="O6" s="254"/>
    </row>
    <row r="7" spans="2:21" ht="25.5" customHeight="1" x14ac:dyDescent="0.2">
      <c r="B7" s="273" t="s">
        <v>951</v>
      </c>
      <c r="C7" s="274" t="s">
        <v>952</v>
      </c>
      <c r="D7" s="274" t="s">
        <v>953</v>
      </c>
      <c r="E7" s="274" t="s">
        <v>954</v>
      </c>
      <c r="F7" s="275" t="s">
        <v>955</v>
      </c>
      <c r="G7" s="284" t="s">
        <v>956</v>
      </c>
      <c r="H7" s="285" t="s">
        <v>0</v>
      </c>
      <c r="I7" s="285" t="s">
        <v>1</v>
      </c>
      <c r="J7" s="285" t="s">
        <v>44</v>
      </c>
      <c r="K7" s="286" t="s">
        <v>2</v>
      </c>
      <c r="L7" s="285" t="s">
        <v>3</v>
      </c>
      <c r="M7" s="285" t="s">
        <v>910</v>
      </c>
      <c r="N7" s="285" t="s">
        <v>45</v>
      </c>
    </row>
    <row r="8" spans="2:21" ht="12.75" x14ac:dyDescent="0.2">
      <c r="B8" s="14" t="str">
        <f>IF(Tabla1[[#This Row],[Código_Actividad]]="","",CONCATENATE(Tabla1[[#This Row],[POA]],".",Tabla1[[#This Row],[SRS]],".",Tabla1[[#This Row],[AREA]],".",Tabla1[[#This Row],[TIPO]]))</f>
        <v>...</v>
      </c>
      <c r="C8" s="14" t="s">
        <v>1060</v>
      </c>
      <c r="D8" s="14" t="s">
        <v>1060</v>
      </c>
      <c r="E8" s="14" t="s">
        <v>1060</v>
      </c>
      <c r="F8" s="14" t="s">
        <v>1060</v>
      </c>
      <c r="G8" s="434" t="s">
        <v>1496</v>
      </c>
      <c r="H8" s="435" t="s">
        <v>1661</v>
      </c>
      <c r="I8" s="436" t="s">
        <v>1662</v>
      </c>
      <c r="J8" s="434">
        <v>1</v>
      </c>
      <c r="K8" s="437">
        <v>350</v>
      </c>
      <c r="L8" s="437">
        <f>+[3]!Tabla1[[#This Row],[Precio Unitario]]*[3]!Tabla1[[#This Row],[Cantidad de Insumos]]</f>
        <v>350</v>
      </c>
      <c r="M8" s="438">
        <v>239301</v>
      </c>
      <c r="N8" s="435" t="s">
        <v>1663</v>
      </c>
    </row>
    <row r="9" spans="2:21" ht="12.75" x14ac:dyDescent="0.2">
      <c r="B9" s="14" t="str">
        <f>IF(Tabla1[[#This Row],[Código_Actividad]]="","",CONCATENATE(Tabla1[[#This Row],[POA]],".",Tabla1[[#This Row],[SRS]],".",Tabla1[[#This Row],[AREA]],".",Tabla1[[#This Row],[TIPO]]))</f>
        <v>...</v>
      </c>
      <c r="C9" s="14" t="s">
        <v>1060</v>
      </c>
      <c r="D9" s="14" t="s">
        <v>1060</v>
      </c>
      <c r="E9" s="14" t="s">
        <v>1060</v>
      </c>
      <c r="F9" s="14" t="s">
        <v>1060</v>
      </c>
      <c r="G9" s="434" t="s">
        <v>1496</v>
      </c>
      <c r="H9" s="435" t="s">
        <v>1664</v>
      </c>
      <c r="I9" s="436" t="s">
        <v>1665</v>
      </c>
      <c r="J9" s="434">
        <v>8</v>
      </c>
      <c r="K9" s="437">
        <v>300</v>
      </c>
      <c r="L9" s="437">
        <f>+[3]!Tabla1[[#This Row],[Precio Unitario]]*[3]!Tabla1[[#This Row],[Cantidad de Insumos]]</f>
        <v>2400</v>
      </c>
      <c r="M9" s="438">
        <v>239301</v>
      </c>
      <c r="N9" s="435" t="s">
        <v>1663</v>
      </c>
    </row>
    <row r="10" spans="2:21" ht="12.75" x14ac:dyDescent="0.2">
      <c r="B10" s="14" t="str">
        <f>IF(Tabla1[[#This Row],[Código_Actividad]]="","",CONCATENATE(Tabla1[[#This Row],[POA]],".",Tabla1[[#This Row],[SRS]],".",Tabla1[[#This Row],[AREA]],".",Tabla1[[#This Row],[TIPO]]))</f>
        <v>...</v>
      </c>
      <c r="C10" s="14" t="s">
        <v>1060</v>
      </c>
      <c r="D10" s="14" t="s">
        <v>1060</v>
      </c>
      <c r="E10" s="14" t="s">
        <v>1060</v>
      </c>
      <c r="F10" s="14" t="s">
        <v>1060</v>
      </c>
      <c r="G10" s="434" t="s">
        <v>1496</v>
      </c>
      <c r="H10" s="435" t="s">
        <v>1666</v>
      </c>
      <c r="I10" s="436" t="s">
        <v>1667</v>
      </c>
      <c r="J10" s="434">
        <v>5</v>
      </c>
      <c r="K10" s="437">
        <v>200</v>
      </c>
      <c r="L10" s="437">
        <f>+[3]!Tabla1[[#This Row],[Precio Unitario]]*[3]!Tabla1[[#This Row],[Cantidad de Insumos]]</f>
        <v>1000</v>
      </c>
      <c r="M10" s="438">
        <v>239301</v>
      </c>
      <c r="N10" s="435" t="s">
        <v>1663</v>
      </c>
    </row>
    <row r="11" spans="2:21" ht="12.75" x14ac:dyDescent="0.2">
      <c r="B11" s="14" t="str">
        <f>IF(Tabla1[[#This Row],[Código_Actividad]]="","",CONCATENATE(Tabla1[[#This Row],[POA]],".",Tabla1[[#This Row],[SRS]],".",Tabla1[[#This Row],[AREA]],".",Tabla1[[#This Row],[TIPO]]))</f>
        <v>...</v>
      </c>
      <c r="C11" s="14" t="s">
        <v>1060</v>
      </c>
      <c r="D11" s="14" t="s">
        <v>1060</v>
      </c>
      <c r="E11" s="14" t="s">
        <v>1060</v>
      </c>
      <c r="F11" s="14" t="s">
        <v>1060</v>
      </c>
      <c r="G11" s="434" t="s">
        <v>1496</v>
      </c>
      <c r="H11" s="435" t="s">
        <v>1668</v>
      </c>
      <c r="I11" s="436" t="s">
        <v>1667</v>
      </c>
      <c r="J11" s="434">
        <v>5</v>
      </c>
      <c r="K11" s="437">
        <v>200</v>
      </c>
      <c r="L11" s="437">
        <f>+[3]!Tabla1[[#This Row],[Precio Unitario]]*[3]!Tabla1[[#This Row],[Cantidad de Insumos]]</f>
        <v>1000</v>
      </c>
      <c r="M11" s="438">
        <v>239301</v>
      </c>
      <c r="N11" s="435" t="s">
        <v>1663</v>
      </c>
    </row>
    <row r="12" spans="2:21" ht="12.75" x14ac:dyDescent="0.2">
      <c r="B12" s="14" t="str">
        <f>IF(Tabla1[[#This Row],[Código_Actividad]]="","",CONCATENATE(Tabla1[[#This Row],[POA]],".",Tabla1[[#This Row],[SRS]],".",Tabla1[[#This Row],[AREA]],".",Tabla1[[#This Row],[TIPO]]))</f>
        <v>...</v>
      </c>
      <c r="C12" s="14" t="s">
        <v>1060</v>
      </c>
      <c r="D12" s="14" t="s">
        <v>1060</v>
      </c>
      <c r="E12" s="14" t="s">
        <v>1060</v>
      </c>
      <c r="F12" s="14" t="s">
        <v>1060</v>
      </c>
      <c r="G12" s="434" t="s">
        <v>1496</v>
      </c>
      <c r="H12" s="439" t="s">
        <v>1669</v>
      </c>
      <c r="I12" s="436" t="s">
        <v>1670</v>
      </c>
      <c r="J12" s="436">
        <v>4</v>
      </c>
      <c r="K12" s="437">
        <v>300</v>
      </c>
      <c r="L12" s="437">
        <f>+[3]!Tabla1[[#This Row],[Precio Unitario]]*[3]!Tabla1[[#This Row],[Cantidad de Insumos]]</f>
        <v>1200</v>
      </c>
      <c r="M12" s="438">
        <v>239301</v>
      </c>
      <c r="N12" s="435" t="s">
        <v>1663</v>
      </c>
    </row>
    <row r="13" spans="2:21" ht="12.75" x14ac:dyDescent="0.2">
      <c r="B13" s="14" t="str">
        <f>IF(Tabla1[[#This Row],[Código_Actividad]]="","",CONCATENATE(Tabla1[[#This Row],[POA]],".",Tabla1[[#This Row],[SRS]],".",Tabla1[[#This Row],[AREA]],".",Tabla1[[#This Row],[TIPO]]))</f>
        <v>...</v>
      </c>
      <c r="C13" s="14" t="s">
        <v>1060</v>
      </c>
      <c r="D13" s="14" t="s">
        <v>1060</v>
      </c>
      <c r="E13" s="14" t="s">
        <v>1060</v>
      </c>
      <c r="F13" s="14" t="s">
        <v>1060</v>
      </c>
      <c r="G13" s="434" t="s">
        <v>1499</v>
      </c>
      <c r="H13" s="435" t="s">
        <v>1661</v>
      </c>
      <c r="I13" s="436" t="s">
        <v>1662</v>
      </c>
      <c r="J13" s="434">
        <v>5</v>
      </c>
      <c r="K13" s="437">
        <v>350</v>
      </c>
      <c r="L13" s="437">
        <f>+[3]!Tabla1[[#This Row],[Precio Unitario]]*[3]!Tabla1[[#This Row],[Cantidad de Insumos]]</f>
        <v>1750</v>
      </c>
      <c r="M13" s="438">
        <v>239301</v>
      </c>
      <c r="N13" s="435" t="s">
        <v>1663</v>
      </c>
    </row>
    <row r="14" spans="2:21" ht="12.75" x14ac:dyDescent="0.2">
      <c r="B14" s="14" t="str">
        <f>IF(Tabla1[[#This Row],[Código_Actividad]]="","",CONCATENATE(Tabla1[[#This Row],[POA]],".",Tabla1[[#This Row],[SRS]],".",Tabla1[[#This Row],[AREA]],".",Tabla1[[#This Row],[TIPO]]))</f>
        <v>...</v>
      </c>
      <c r="C14" s="14" t="s">
        <v>1060</v>
      </c>
      <c r="D14" s="14" t="s">
        <v>1060</v>
      </c>
      <c r="E14" s="14" t="s">
        <v>1060</v>
      </c>
      <c r="F14" s="14" t="s">
        <v>1060</v>
      </c>
      <c r="G14" s="434" t="s">
        <v>1499</v>
      </c>
      <c r="H14" s="435" t="s">
        <v>1664</v>
      </c>
      <c r="I14" s="436" t="s">
        <v>1665</v>
      </c>
      <c r="J14" s="434">
        <v>12</v>
      </c>
      <c r="K14" s="437">
        <v>300</v>
      </c>
      <c r="L14" s="437">
        <f>+[3]!Tabla1[[#This Row],[Precio Unitario]]*[3]!Tabla1[[#This Row],[Cantidad de Insumos]]</f>
        <v>3600</v>
      </c>
      <c r="M14" s="438">
        <v>239301</v>
      </c>
      <c r="N14" s="435" t="s">
        <v>1663</v>
      </c>
    </row>
    <row r="15" spans="2:21" ht="12.75" x14ac:dyDescent="0.2">
      <c r="B15" s="14" t="str">
        <f>IF(Tabla1[[#This Row],[Código_Actividad]]="","",CONCATENATE(Tabla1[[#This Row],[POA]],".",Tabla1[[#This Row],[SRS]],".",Tabla1[[#This Row],[AREA]],".",Tabla1[[#This Row],[TIPO]]))</f>
        <v>...</v>
      </c>
      <c r="C15" s="14" t="s">
        <v>1060</v>
      </c>
      <c r="D15" s="14" t="s">
        <v>1060</v>
      </c>
      <c r="E15" s="14" t="s">
        <v>1060</v>
      </c>
      <c r="F15" s="14" t="s">
        <v>1060</v>
      </c>
      <c r="G15" s="434" t="s">
        <v>1499</v>
      </c>
      <c r="H15" s="435" t="s">
        <v>1666</v>
      </c>
      <c r="I15" s="436" t="s">
        <v>1667</v>
      </c>
      <c r="J15" s="434">
        <v>5</v>
      </c>
      <c r="K15" s="437">
        <v>200</v>
      </c>
      <c r="L15" s="437">
        <f>+[3]!Tabla1[[#This Row],[Precio Unitario]]*[3]!Tabla1[[#This Row],[Cantidad de Insumos]]</f>
        <v>1000</v>
      </c>
      <c r="M15" s="438">
        <v>239301</v>
      </c>
      <c r="N15" s="435" t="s">
        <v>1663</v>
      </c>
    </row>
    <row r="16" spans="2:21" ht="12.75" x14ac:dyDescent="0.2">
      <c r="B16" s="14" t="str">
        <f>IF(Tabla1[[#This Row],[Código_Actividad]]="","",CONCATENATE(Tabla1[[#This Row],[POA]],".",Tabla1[[#This Row],[SRS]],".",Tabla1[[#This Row],[AREA]],".",Tabla1[[#This Row],[TIPO]]))</f>
        <v>...</v>
      </c>
      <c r="C16" s="14" t="s">
        <v>1060</v>
      </c>
      <c r="D16" s="14" t="s">
        <v>1060</v>
      </c>
      <c r="E16" s="14" t="s">
        <v>1060</v>
      </c>
      <c r="F16" s="14" t="s">
        <v>1060</v>
      </c>
      <c r="G16" s="434" t="s">
        <v>1499</v>
      </c>
      <c r="H16" s="435" t="s">
        <v>1668</v>
      </c>
      <c r="I16" s="436" t="s">
        <v>1667</v>
      </c>
      <c r="J16" s="434">
        <v>2</v>
      </c>
      <c r="K16" s="437">
        <v>200</v>
      </c>
      <c r="L16" s="437">
        <f>+[3]!Tabla1[[#This Row],[Precio Unitario]]*[3]!Tabla1[[#This Row],[Cantidad de Insumos]]</f>
        <v>400</v>
      </c>
      <c r="M16" s="438">
        <v>239301</v>
      </c>
      <c r="N16" s="435" t="s">
        <v>1663</v>
      </c>
    </row>
    <row r="17" spans="2:14" ht="12.75" x14ac:dyDescent="0.2">
      <c r="B17" s="14" t="str">
        <f>IF(Tabla1[[#This Row],[Código_Actividad]]="","",CONCATENATE(Tabla1[[#This Row],[POA]],".",Tabla1[[#This Row],[SRS]],".",Tabla1[[#This Row],[AREA]],".",Tabla1[[#This Row],[TIPO]]))</f>
        <v>...</v>
      </c>
      <c r="C17" s="14" t="s">
        <v>1060</v>
      </c>
      <c r="D17" s="14" t="s">
        <v>1060</v>
      </c>
      <c r="E17" s="14" t="s">
        <v>1060</v>
      </c>
      <c r="F17" s="14" t="s">
        <v>1060</v>
      </c>
      <c r="G17" s="434" t="s">
        <v>1499</v>
      </c>
      <c r="H17" s="435" t="s">
        <v>1671</v>
      </c>
      <c r="I17" s="436" t="s">
        <v>1667</v>
      </c>
      <c r="J17" s="434">
        <v>2</v>
      </c>
      <c r="K17" s="437">
        <v>200</v>
      </c>
      <c r="L17" s="437">
        <f>+[3]!Tabla1[[#This Row],[Precio Unitario]]*[3]!Tabla1[[#This Row],[Cantidad de Insumos]]</f>
        <v>400</v>
      </c>
      <c r="M17" s="438">
        <v>239301</v>
      </c>
      <c r="N17" s="435" t="s">
        <v>1663</v>
      </c>
    </row>
    <row r="18" spans="2:14" ht="12.75" x14ac:dyDescent="0.2">
      <c r="B18" s="14" t="str">
        <f>IF(Tabla1[[#This Row],[Código_Actividad]]="","",CONCATENATE(Tabla1[[#This Row],[POA]],".",Tabla1[[#This Row],[SRS]],".",Tabla1[[#This Row],[AREA]],".",Tabla1[[#This Row],[TIPO]]))</f>
        <v>...</v>
      </c>
      <c r="C18" s="14" t="s">
        <v>1060</v>
      </c>
      <c r="D18" s="14" t="s">
        <v>1060</v>
      </c>
      <c r="E18" s="14" t="s">
        <v>1060</v>
      </c>
      <c r="F18" s="14" t="s">
        <v>1060</v>
      </c>
      <c r="G18" s="434" t="s">
        <v>1499</v>
      </c>
      <c r="H18" s="435" t="s">
        <v>1669</v>
      </c>
      <c r="I18" s="436" t="s">
        <v>1670</v>
      </c>
      <c r="J18" s="434">
        <v>4</v>
      </c>
      <c r="K18" s="437">
        <v>300</v>
      </c>
      <c r="L18" s="437">
        <f>+[3]!Tabla1[[#This Row],[Precio Unitario]]*[3]!Tabla1[[#This Row],[Cantidad de Insumos]]</f>
        <v>1200</v>
      </c>
      <c r="M18" s="438">
        <v>239301</v>
      </c>
      <c r="N18" s="435" t="s">
        <v>1663</v>
      </c>
    </row>
    <row r="19" spans="2:14" ht="12.75" x14ac:dyDescent="0.2">
      <c r="B19" s="14" t="str">
        <f>IF(Tabla1[[#This Row],[Código_Actividad]]="","",CONCATENATE(Tabla1[[#This Row],[POA]],".",Tabla1[[#This Row],[SRS]],".",Tabla1[[#This Row],[AREA]],".",Tabla1[[#This Row],[TIPO]]))</f>
        <v>...</v>
      </c>
      <c r="C19" s="14" t="s">
        <v>1060</v>
      </c>
      <c r="D19" s="14" t="s">
        <v>1060</v>
      </c>
      <c r="E19" s="14" t="s">
        <v>1060</v>
      </c>
      <c r="F19" s="14" t="s">
        <v>1060</v>
      </c>
      <c r="G19" s="434" t="s">
        <v>1499</v>
      </c>
      <c r="H19" s="435" t="s">
        <v>1672</v>
      </c>
      <c r="I19" s="436" t="s">
        <v>1662</v>
      </c>
      <c r="J19" s="434">
        <v>4</v>
      </c>
      <c r="K19" s="437">
        <v>80</v>
      </c>
      <c r="L19" s="437">
        <f>+[3]!Tabla1[[#This Row],[Precio Unitario]]*[3]!Tabla1[[#This Row],[Cantidad de Insumos]]</f>
        <v>320</v>
      </c>
      <c r="M19" s="438">
        <v>239301</v>
      </c>
      <c r="N19" s="435" t="s">
        <v>1663</v>
      </c>
    </row>
    <row r="20" spans="2:14" ht="12.75" x14ac:dyDescent="0.2">
      <c r="B20" s="14" t="str">
        <f>IF(Tabla1[[#This Row],[Código_Actividad]]="","",CONCATENATE(Tabla1[[#This Row],[POA]],".",Tabla1[[#This Row],[SRS]],".",Tabla1[[#This Row],[AREA]],".",Tabla1[[#This Row],[TIPO]]))</f>
        <v>...</v>
      </c>
      <c r="C20" s="14" t="s">
        <v>1060</v>
      </c>
      <c r="D20" s="14" t="s">
        <v>1060</v>
      </c>
      <c r="E20" s="14" t="s">
        <v>1060</v>
      </c>
      <c r="F20" s="14" t="s">
        <v>1060</v>
      </c>
      <c r="G20" s="434" t="s">
        <v>1499</v>
      </c>
      <c r="H20" s="435" t="s">
        <v>1673</v>
      </c>
      <c r="I20" s="436" t="s">
        <v>1670</v>
      </c>
      <c r="J20" s="434">
        <v>1</v>
      </c>
      <c r="K20" s="437">
        <v>30000</v>
      </c>
      <c r="L20" s="437">
        <f>+[3]!Tabla1[[#This Row],[Precio Unitario]]*[3]!Tabla1[[#This Row],[Cantidad de Insumos]]</f>
        <v>30000</v>
      </c>
      <c r="M20" s="438">
        <v>239301</v>
      </c>
      <c r="N20" s="435" t="s">
        <v>1663</v>
      </c>
    </row>
    <row r="21" spans="2:14" ht="12.75" x14ac:dyDescent="0.2">
      <c r="B21" s="14" t="str">
        <f>IF(Tabla1[[#This Row],[Código_Actividad]]="","",CONCATENATE(Tabla1[[#This Row],[POA]],".",Tabla1[[#This Row],[SRS]],".",Tabla1[[#This Row],[AREA]],".",Tabla1[[#This Row],[TIPO]]))</f>
        <v>...</v>
      </c>
      <c r="C21" s="14" t="s">
        <v>1060</v>
      </c>
      <c r="D21" s="14" t="s">
        <v>1060</v>
      </c>
      <c r="E21" s="14" t="s">
        <v>1060</v>
      </c>
      <c r="F21" s="14" t="s">
        <v>1060</v>
      </c>
      <c r="G21" s="434" t="s">
        <v>1499</v>
      </c>
      <c r="H21" s="435" t="s">
        <v>1674</v>
      </c>
      <c r="I21" s="436" t="s">
        <v>1670</v>
      </c>
      <c r="J21" s="434">
        <v>1</v>
      </c>
      <c r="K21" s="437">
        <v>20000</v>
      </c>
      <c r="L21" s="437">
        <f>+[3]!Tabla1[[#This Row],[Precio Unitario]]*[3]!Tabla1[[#This Row],[Cantidad de Insumos]]</f>
        <v>20000</v>
      </c>
      <c r="M21" s="438">
        <v>239301</v>
      </c>
      <c r="N21" s="435" t="s">
        <v>1663</v>
      </c>
    </row>
    <row r="22" spans="2:14" ht="12.75" x14ac:dyDescent="0.2">
      <c r="B22" s="14" t="str">
        <f>IF(Tabla1[[#This Row],[Código_Actividad]]="","",CONCATENATE(Tabla1[[#This Row],[POA]],".",Tabla1[[#This Row],[SRS]],".",Tabla1[[#This Row],[AREA]],".",Tabla1[[#This Row],[TIPO]]))</f>
        <v>...</v>
      </c>
      <c r="C22" s="14" t="s">
        <v>1060</v>
      </c>
      <c r="D22" s="14" t="s">
        <v>1060</v>
      </c>
      <c r="E22" s="14" t="s">
        <v>1060</v>
      </c>
      <c r="F22" s="14" t="s">
        <v>1060</v>
      </c>
      <c r="G22" s="434" t="s">
        <v>1502</v>
      </c>
      <c r="H22" s="435" t="s">
        <v>1661</v>
      </c>
      <c r="I22" s="436" t="s">
        <v>1662</v>
      </c>
      <c r="J22" s="434">
        <v>3</v>
      </c>
      <c r="K22" s="437">
        <v>350</v>
      </c>
      <c r="L22" s="437">
        <f>+[3]!Tabla1[[#This Row],[Precio Unitario]]*[3]!Tabla1[[#This Row],[Cantidad de Insumos]]</f>
        <v>1050</v>
      </c>
      <c r="M22" s="438">
        <v>239301</v>
      </c>
      <c r="N22" s="435" t="s">
        <v>1663</v>
      </c>
    </row>
    <row r="23" spans="2:14" ht="12.75" x14ac:dyDescent="0.2">
      <c r="B23" s="14" t="str">
        <f>IF(Tabla1[[#This Row],[Código_Actividad]]="","",CONCATENATE(Tabla1[[#This Row],[POA]],".",Tabla1[[#This Row],[SRS]],".",Tabla1[[#This Row],[AREA]],".",Tabla1[[#This Row],[TIPO]]))</f>
        <v>...</v>
      </c>
      <c r="C23" s="14" t="s">
        <v>1060</v>
      </c>
      <c r="D23" s="14" t="s">
        <v>1060</v>
      </c>
      <c r="E23" s="14" t="s">
        <v>1060</v>
      </c>
      <c r="F23" s="14" t="s">
        <v>1060</v>
      </c>
      <c r="G23" s="434" t="s">
        <v>1502</v>
      </c>
      <c r="H23" s="435" t="s">
        <v>1664</v>
      </c>
      <c r="I23" s="436" t="s">
        <v>1665</v>
      </c>
      <c r="J23" s="434">
        <v>12</v>
      </c>
      <c r="K23" s="437">
        <v>300</v>
      </c>
      <c r="L23" s="437">
        <f>+[3]!Tabla1[[#This Row],[Precio Unitario]]*[3]!Tabla1[[#This Row],[Cantidad de Insumos]]</f>
        <v>3600</v>
      </c>
      <c r="M23" s="438">
        <v>239301</v>
      </c>
      <c r="N23" s="435" t="s">
        <v>1663</v>
      </c>
    </row>
    <row r="24" spans="2:14" ht="12.75" x14ac:dyDescent="0.2">
      <c r="B24" s="14" t="str">
        <f>IF(Tabla1[[#This Row],[Código_Actividad]]="","",CONCATENATE(Tabla1[[#This Row],[POA]],".",Tabla1[[#This Row],[SRS]],".",Tabla1[[#This Row],[AREA]],".",Tabla1[[#This Row],[TIPO]]))</f>
        <v>...</v>
      </c>
      <c r="C24" s="14" t="s">
        <v>1060</v>
      </c>
      <c r="D24" s="14" t="s">
        <v>1060</v>
      </c>
      <c r="E24" s="14" t="s">
        <v>1060</v>
      </c>
      <c r="F24" s="14" t="s">
        <v>1060</v>
      </c>
      <c r="G24" s="434" t="s">
        <v>1502</v>
      </c>
      <c r="H24" s="435" t="s">
        <v>1666</v>
      </c>
      <c r="I24" s="436" t="s">
        <v>1667</v>
      </c>
      <c r="J24" s="434">
        <v>4</v>
      </c>
      <c r="K24" s="437">
        <v>200</v>
      </c>
      <c r="L24" s="437">
        <f>+[3]!Tabla1[[#This Row],[Precio Unitario]]*[3]!Tabla1[[#This Row],[Cantidad de Insumos]]</f>
        <v>800</v>
      </c>
      <c r="M24" s="438">
        <v>239301</v>
      </c>
      <c r="N24" s="435" t="s">
        <v>1663</v>
      </c>
    </row>
    <row r="25" spans="2:14" ht="12.75" x14ac:dyDescent="0.2">
      <c r="B25" s="14" t="str">
        <f>IF(Tabla1[[#This Row],[Código_Actividad]]="","",CONCATENATE(Tabla1[[#This Row],[POA]],".",Tabla1[[#This Row],[SRS]],".",Tabla1[[#This Row],[AREA]],".",Tabla1[[#This Row],[TIPO]]))</f>
        <v>...</v>
      </c>
      <c r="C25" s="14" t="s">
        <v>1060</v>
      </c>
      <c r="D25" s="14" t="s">
        <v>1060</v>
      </c>
      <c r="E25" s="14" t="s">
        <v>1060</v>
      </c>
      <c r="F25" s="14" t="s">
        <v>1060</v>
      </c>
      <c r="G25" s="434" t="s">
        <v>1502</v>
      </c>
      <c r="H25" s="435" t="s">
        <v>1668</v>
      </c>
      <c r="I25" s="436" t="s">
        <v>1667</v>
      </c>
      <c r="J25" s="434">
        <v>5</v>
      </c>
      <c r="K25" s="437">
        <v>200</v>
      </c>
      <c r="L25" s="437">
        <f>+[3]!Tabla1[[#This Row],[Precio Unitario]]*[3]!Tabla1[[#This Row],[Cantidad de Insumos]]</f>
        <v>1000</v>
      </c>
      <c r="M25" s="438">
        <v>239301</v>
      </c>
      <c r="N25" s="435" t="s">
        <v>1663</v>
      </c>
    </row>
    <row r="26" spans="2:14" ht="12.75" x14ac:dyDescent="0.2">
      <c r="B26" s="14" t="str">
        <f>IF(Tabla1[[#This Row],[Código_Actividad]]="","",CONCATENATE(Tabla1[[#This Row],[POA]],".",Tabla1[[#This Row],[SRS]],".",Tabla1[[#This Row],[AREA]],".",Tabla1[[#This Row],[TIPO]]))</f>
        <v>...</v>
      </c>
      <c r="C26" s="14" t="s">
        <v>1060</v>
      </c>
      <c r="D26" s="14" t="s">
        <v>1060</v>
      </c>
      <c r="E26" s="14" t="s">
        <v>1060</v>
      </c>
      <c r="F26" s="14" t="s">
        <v>1060</v>
      </c>
      <c r="G26" s="434" t="s">
        <v>1502</v>
      </c>
      <c r="H26" s="435" t="s">
        <v>1669</v>
      </c>
      <c r="I26" s="436" t="s">
        <v>1670</v>
      </c>
      <c r="J26" s="434">
        <v>4</v>
      </c>
      <c r="K26" s="437">
        <v>300</v>
      </c>
      <c r="L26" s="437">
        <f>+[3]!Tabla1[[#This Row],[Precio Unitario]]*[3]!Tabla1[[#This Row],[Cantidad de Insumos]]</f>
        <v>1200</v>
      </c>
      <c r="M26" s="438">
        <v>239301</v>
      </c>
      <c r="N26" s="435" t="s">
        <v>1663</v>
      </c>
    </row>
    <row r="27" spans="2:14" ht="12.75" x14ac:dyDescent="0.2">
      <c r="B27" s="14" t="str">
        <f>IF(Tabla1[[#This Row],[Código_Actividad]]="","",CONCATENATE(Tabla1[[#This Row],[POA]],".",Tabla1[[#This Row],[SRS]],".",Tabla1[[#This Row],[AREA]],".",Tabla1[[#This Row],[TIPO]]))</f>
        <v>...</v>
      </c>
      <c r="C27" s="14" t="s">
        <v>1060</v>
      </c>
      <c r="D27" s="14" t="s">
        <v>1060</v>
      </c>
      <c r="E27" s="14" t="s">
        <v>1060</v>
      </c>
      <c r="F27" s="14" t="s">
        <v>1060</v>
      </c>
      <c r="G27" s="434" t="s">
        <v>1504</v>
      </c>
      <c r="H27" s="435" t="s">
        <v>1673</v>
      </c>
      <c r="I27" s="436" t="s">
        <v>1670</v>
      </c>
      <c r="J27" s="434">
        <v>1</v>
      </c>
      <c r="K27" s="437">
        <v>30000</v>
      </c>
      <c r="L27" s="437">
        <f>+[3]!Tabla1[[#This Row],[Precio Unitario]]*[3]!Tabla1[[#This Row],[Cantidad de Insumos]]</f>
        <v>30000</v>
      </c>
      <c r="M27" s="438">
        <v>239301</v>
      </c>
      <c r="N27" s="435" t="s">
        <v>1663</v>
      </c>
    </row>
    <row r="28" spans="2:14" ht="12.75" x14ac:dyDescent="0.2">
      <c r="B28" s="14" t="str">
        <f>IF(Tabla1[[#This Row],[Código_Actividad]]="","",CONCATENATE(Tabla1[[#This Row],[POA]],".",Tabla1[[#This Row],[SRS]],".",Tabla1[[#This Row],[AREA]],".",Tabla1[[#This Row],[TIPO]]))</f>
        <v>...</v>
      </c>
      <c r="C28" s="14" t="s">
        <v>1060</v>
      </c>
      <c r="D28" s="14" t="s">
        <v>1060</v>
      </c>
      <c r="E28" s="14" t="s">
        <v>1060</v>
      </c>
      <c r="F28" s="14" t="s">
        <v>1060</v>
      </c>
      <c r="G28" s="434" t="s">
        <v>1504</v>
      </c>
      <c r="H28" s="435" t="s">
        <v>1674</v>
      </c>
      <c r="I28" s="436" t="s">
        <v>1670</v>
      </c>
      <c r="J28" s="434">
        <v>1</v>
      </c>
      <c r="K28" s="437">
        <v>20000</v>
      </c>
      <c r="L28" s="437">
        <f>+[3]!Tabla1[[#This Row],[Precio Unitario]]*[3]!Tabla1[[#This Row],[Cantidad de Insumos]]</f>
        <v>20000</v>
      </c>
      <c r="M28" s="438">
        <v>239301</v>
      </c>
      <c r="N28" s="435" t="s">
        <v>1663</v>
      </c>
    </row>
    <row r="29" spans="2:14" ht="12.75" x14ac:dyDescent="0.2">
      <c r="B29" s="14" t="str">
        <f>IF(Tabla1[[#This Row],[Código_Actividad]]="","",CONCATENATE(Tabla1[[#This Row],[POA]],".",Tabla1[[#This Row],[SRS]],".",Tabla1[[#This Row],[AREA]],".",Tabla1[[#This Row],[TIPO]]))</f>
        <v>...</v>
      </c>
      <c r="C29" s="14" t="s">
        <v>1060</v>
      </c>
      <c r="D29" s="14" t="s">
        <v>1060</v>
      </c>
      <c r="E29" s="14" t="s">
        <v>1060</v>
      </c>
      <c r="F29" s="14" t="s">
        <v>1060</v>
      </c>
      <c r="G29" s="434" t="s">
        <v>1504</v>
      </c>
      <c r="H29" s="435" t="s">
        <v>1675</v>
      </c>
      <c r="I29" s="436" t="s">
        <v>1670</v>
      </c>
      <c r="J29" s="434">
        <v>1</v>
      </c>
      <c r="K29" s="437">
        <v>20000</v>
      </c>
      <c r="L29" s="437">
        <f>+[3]!Tabla1[[#This Row],[Precio Unitario]]*[3]!Tabla1[[#This Row],[Cantidad de Insumos]]</f>
        <v>20000</v>
      </c>
      <c r="M29" s="438">
        <v>239301</v>
      </c>
      <c r="N29" s="435" t="s">
        <v>1663</v>
      </c>
    </row>
    <row r="30" spans="2:14" ht="12.75" x14ac:dyDescent="0.2">
      <c r="B30" s="14" t="str">
        <f>IF(Tabla1[[#This Row],[Código_Actividad]]="","",CONCATENATE(Tabla1[[#This Row],[POA]],".",Tabla1[[#This Row],[SRS]],".",Tabla1[[#This Row],[AREA]],".",Tabla1[[#This Row],[TIPO]]))</f>
        <v>...</v>
      </c>
      <c r="C30" s="14" t="s">
        <v>1060</v>
      </c>
      <c r="D30" s="14" t="s">
        <v>1060</v>
      </c>
      <c r="E30" s="14" t="s">
        <v>1060</v>
      </c>
      <c r="F30" s="14" t="s">
        <v>1060</v>
      </c>
      <c r="G30" s="434" t="s">
        <v>1504</v>
      </c>
      <c r="H30" s="435" t="s">
        <v>1661</v>
      </c>
      <c r="I30" s="436" t="s">
        <v>1662</v>
      </c>
      <c r="J30" s="434">
        <v>4</v>
      </c>
      <c r="K30" s="437">
        <v>350</v>
      </c>
      <c r="L30" s="437">
        <f>+[3]!Tabla1[[#This Row],[Precio Unitario]]*[3]!Tabla1[[#This Row],[Cantidad de Insumos]]</f>
        <v>1400</v>
      </c>
      <c r="M30" s="438">
        <v>239301</v>
      </c>
      <c r="N30" s="435" t="s">
        <v>1663</v>
      </c>
    </row>
    <row r="31" spans="2:14" ht="12.75" x14ac:dyDescent="0.2">
      <c r="B31" s="14" t="str">
        <f>IF(Tabla1[[#This Row],[Código_Actividad]]="","",CONCATENATE(Tabla1[[#This Row],[POA]],".",Tabla1[[#This Row],[SRS]],".",Tabla1[[#This Row],[AREA]],".",Tabla1[[#This Row],[TIPO]]))</f>
        <v>...</v>
      </c>
      <c r="C31" s="14" t="s">
        <v>1060</v>
      </c>
      <c r="D31" s="14" t="s">
        <v>1060</v>
      </c>
      <c r="E31" s="14" t="s">
        <v>1060</v>
      </c>
      <c r="F31" s="14" t="s">
        <v>1060</v>
      </c>
      <c r="G31" s="434" t="s">
        <v>1504</v>
      </c>
      <c r="H31" s="435" t="s">
        <v>1664</v>
      </c>
      <c r="I31" s="436" t="s">
        <v>1665</v>
      </c>
      <c r="J31" s="434">
        <v>12</v>
      </c>
      <c r="K31" s="437">
        <v>300</v>
      </c>
      <c r="L31" s="437">
        <f>+[3]!Tabla1[[#This Row],[Precio Unitario]]*[3]!Tabla1[[#This Row],[Cantidad de Insumos]]</f>
        <v>3600</v>
      </c>
      <c r="M31" s="438">
        <v>239301</v>
      </c>
      <c r="N31" s="435" t="s">
        <v>1663</v>
      </c>
    </row>
    <row r="32" spans="2:14" ht="12.75" x14ac:dyDescent="0.2">
      <c r="B32" s="14" t="str">
        <f>IF(Tabla1[[#This Row],[Código_Actividad]]="","",CONCATENATE(Tabla1[[#This Row],[POA]],".",Tabla1[[#This Row],[SRS]],".",Tabla1[[#This Row],[AREA]],".",Tabla1[[#This Row],[TIPO]]))</f>
        <v>...</v>
      </c>
      <c r="C32" s="14" t="s">
        <v>1060</v>
      </c>
      <c r="D32" s="14" t="s">
        <v>1060</v>
      </c>
      <c r="E32" s="14" t="s">
        <v>1060</v>
      </c>
      <c r="F32" s="14" t="s">
        <v>1060</v>
      </c>
      <c r="G32" s="434" t="s">
        <v>1504</v>
      </c>
      <c r="H32" s="435" t="s">
        <v>1666</v>
      </c>
      <c r="I32" s="436" t="s">
        <v>1667</v>
      </c>
      <c r="J32" s="434">
        <v>5</v>
      </c>
      <c r="K32" s="437">
        <v>200</v>
      </c>
      <c r="L32" s="437">
        <f>+[3]!Tabla1[[#This Row],[Precio Unitario]]*[3]!Tabla1[[#This Row],[Cantidad de Insumos]]</f>
        <v>1000</v>
      </c>
      <c r="M32" s="438">
        <v>239301</v>
      </c>
      <c r="N32" s="435" t="s">
        <v>1663</v>
      </c>
    </row>
    <row r="33" spans="2:14" ht="12.75" x14ac:dyDescent="0.2">
      <c r="B33" s="14" t="str">
        <f>IF(Tabla1[[#This Row],[Código_Actividad]]="","",CONCATENATE(Tabla1[[#This Row],[POA]],".",Tabla1[[#This Row],[SRS]],".",Tabla1[[#This Row],[AREA]],".",Tabla1[[#This Row],[TIPO]]))</f>
        <v>...</v>
      </c>
      <c r="C33" s="14" t="s">
        <v>1060</v>
      </c>
      <c r="D33" s="14" t="s">
        <v>1060</v>
      </c>
      <c r="E33" s="14" t="s">
        <v>1060</v>
      </c>
      <c r="F33" s="14" t="s">
        <v>1060</v>
      </c>
      <c r="G33" s="434" t="s">
        <v>1504</v>
      </c>
      <c r="H33" s="435" t="s">
        <v>1668</v>
      </c>
      <c r="I33" s="436" t="s">
        <v>1667</v>
      </c>
      <c r="J33" s="434">
        <v>5</v>
      </c>
      <c r="K33" s="437">
        <v>200</v>
      </c>
      <c r="L33" s="437">
        <f>+[3]!Tabla1[[#This Row],[Precio Unitario]]*[3]!Tabla1[[#This Row],[Cantidad de Insumos]]</f>
        <v>1000</v>
      </c>
      <c r="M33" s="438">
        <v>239301</v>
      </c>
      <c r="N33" s="435" t="s">
        <v>1663</v>
      </c>
    </row>
    <row r="34" spans="2:14" ht="12.75" x14ac:dyDescent="0.2">
      <c r="B34" s="14" t="str">
        <f>IF(Tabla1[[#This Row],[Código_Actividad]]="","",CONCATENATE(Tabla1[[#This Row],[POA]],".",Tabla1[[#This Row],[SRS]],".",Tabla1[[#This Row],[AREA]],".",Tabla1[[#This Row],[TIPO]]))</f>
        <v>...</v>
      </c>
      <c r="C34" s="14" t="s">
        <v>1060</v>
      </c>
      <c r="D34" s="14" t="s">
        <v>1060</v>
      </c>
      <c r="E34" s="14" t="s">
        <v>1060</v>
      </c>
      <c r="F34" s="14" t="s">
        <v>1060</v>
      </c>
      <c r="G34" s="434" t="s">
        <v>1504</v>
      </c>
      <c r="H34" s="435" t="s">
        <v>1671</v>
      </c>
      <c r="I34" s="436" t="s">
        <v>1667</v>
      </c>
      <c r="J34" s="434">
        <v>5</v>
      </c>
      <c r="K34" s="437">
        <v>200</v>
      </c>
      <c r="L34" s="437">
        <f>+[3]!Tabla1[[#This Row],[Precio Unitario]]*[3]!Tabla1[[#This Row],[Cantidad de Insumos]]</f>
        <v>1000</v>
      </c>
      <c r="M34" s="438">
        <v>239301</v>
      </c>
      <c r="N34" s="435" t="s">
        <v>1663</v>
      </c>
    </row>
    <row r="35" spans="2:14" ht="12.75" x14ac:dyDescent="0.2">
      <c r="B35" s="14" t="str">
        <f>IF(Tabla1[[#This Row],[Código_Actividad]]="","",CONCATENATE(Tabla1[[#This Row],[POA]],".",Tabla1[[#This Row],[SRS]],".",Tabla1[[#This Row],[AREA]],".",Tabla1[[#This Row],[TIPO]]))</f>
        <v>...</v>
      </c>
      <c r="C35" s="14" t="s">
        <v>1060</v>
      </c>
      <c r="D35" s="14" t="s">
        <v>1060</v>
      </c>
      <c r="E35" s="14" t="s">
        <v>1060</v>
      </c>
      <c r="F35" s="14" t="s">
        <v>1060</v>
      </c>
      <c r="G35" s="434" t="s">
        <v>1504</v>
      </c>
      <c r="H35" s="435" t="s">
        <v>1669</v>
      </c>
      <c r="I35" s="436" t="s">
        <v>1670</v>
      </c>
      <c r="J35" s="434">
        <v>4</v>
      </c>
      <c r="K35" s="437">
        <v>300</v>
      </c>
      <c r="L35" s="437">
        <f>+[3]!Tabla1[[#This Row],[Precio Unitario]]*[3]!Tabla1[[#This Row],[Cantidad de Insumos]]</f>
        <v>1200</v>
      </c>
      <c r="M35" s="438">
        <v>239301</v>
      </c>
      <c r="N35" s="435" t="s">
        <v>1663</v>
      </c>
    </row>
    <row r="36" spans="2:14" ht="12.75" x14ac:dyDescent="0.2">
      <c r="B36" s="14" t="str">
        <f>IF(Tabla1[[#This Row],[Código_Actividad]]="","",CONCATENATE(Tabla1[[#This Row],[POA]],".",Tabla1[[#This Row],[SRS]],".",Tabla1[[#This Row],[AREA]],".",Tabla1[[#This Row],[TIPO]]))</f>
        <v>...</v>
      </c>
      <c r="C36" s="14" t="s">
        <v>1060</v>
      </c>
      <c r="D36" s="14" t="s">
        <v>1060</v>
      </c>
      <c r="E36" s="14" t="s">
        <v>1060</v>
      </c>
      <c r="F36" s="14" t="s">
        <v>1060</v>
      </c>
      <c r="G36" s="276" t="s">
        <v>1504</v>
      </c>
      <c r="H36" s="277" t="s">
        <v>1672</v>
      </c>
      <c r="I36" s="277" t="s">
        <v>1662</v>
      </c>
      <c r="J36" s="276">
        <v>4</v>
      </c>
      <c r="K36" s="278">
        <v>80</v>
      </c>
      <c r="L36" s="279">
        <f>+[3]!Tabla1[[#This Row],[Precio Unitario]]*[3]!Tabla1[[#This Row],[Cantidad de Insumos]]</f>
        <v>320</v>
      </c>
      <c r="M36" s="438">
        <v>239301</v>
      </c>
      <c r="N36" s="435" t="s">
        <v>1663</v>
      </c>
    </row>
    <row r="37" spans="2:14" ht="12.75" x14ac:dyDescent="0.2">
      <c r="B37" s="14" t="str">
        <f>IF(Tabla1[[#This Row],[Código_Actividad]]="","",CONCATENATE(Tabla1[[#This Row],[POA]],".",Tabla1[[#This Row],[SRS]],".",Tabla1[[#This Row],[AREA]],".",Tabla1[[#This Row],[TIPO]]))</f>
        <v>...</v>
      </c>
      <c r="C37" s="14" t="s">
        <v>1060</v>
      </c>
      <c r="D37" s="14" t="s">
        <v>1060</v>
      </c>
      <c r="E37" s="14" t="s">
        <v>1060</v>
      </c>
      <c r="F37" s="14" t="s">
        <v>1060</v>
      </c>
      <c r="G37" s="434" t="s">
        <v>1511</v>
      </c>
      <c r="H37" s="435" t="s">
        <v>1669</v>
      </c>
      <c r="I37" s="436" t="s">
        <v>1670</v>
      </c>
      <c r="J37" s="434">
        <v>4</v>
      </c>
      <c r="K37" s="437">
        <v>300</v>
      </c>
      <c r="L37" s="437">
        <f>+[3]!Tabla1[[#This Row],[Precio Unitario]]*[3]!Tabla1[[#This Row],[Cantidad de Insumos]]</f>
        <v>1200</v>
      </c>
      <c r="M37" s="438">
        <v>239301</v>
      </c>
      <c r="N37" s="435" t="s">
        <v>1663</v>
      </c>
    </row>
    <row r="38" spans="2:14" ht="12.75" x14ac:dyDescent="0.2">
      <c r="B38" s="14" t="str">
        <f>IF(Tabla1[[#This Row],[Código_Actividad]]="","",CONCATENATE(Tabla1[[#This Row],[POA]],".",Tabla1[[#This Row],[SRS]],".",Tabla1[[#This Row],[AREA]],".",Tabla1[[#This Row],[TIPO]]))</f>
        <v>...</v>
      </c>
      <c r="C38" s="14" t="s">
        <v>1060</v>
      </c>
      <c r="D38" s="14" t="s">
        <v>1060</v>
      </c>
      <c r="E38" s="14" t="s">
        <v>1060</v>
      </c>
      <c r="F38" s="14" t="s">
        <v>1060</v>
      </c>
      <c r="G38" s="434" t="s">
        <v>1511</v>
      </c>
      <c r="H38" s="435" t="s">
        <v>1672</v>
      </c>
      <c r="I38" s="436" t="s">
        <v>1662</v>
      </c>
      <c r="J38" s="434">
        <v>4</v>
      </c>
      <c r="K38" s="437">
        <v>80</v>
      </c>
      <c r="L38" s="437">
        <f>+[3]!Tabla1[[#This Row],[Precio Unitario]]*[3]!Tabla1[[#This Row],[Cantidad de Insumos]]</f>
        <v>320</v>
      </c>
      <c r="M38" s="438">
        <v>239301</v>
      </c>
      <c r="N38" s="435" t="s">
        <v>1663</v>
      </c>
    </row>
    <row r="39" spans="2:14" ht="12.75" x14ac:dyDescent="0.2">
      <c r="B39" s="14" t="str">
        <f>IF(Tabla1[[#This Row],[Código_Actividad]]="","",CONCATENATE(Tabla1[[#This Row],[POA]],".",Tabla1[[#This Row],[SRS]],".",Tabla1[[#This Row],[AREA]],".",Tabla1[[#This Row],[TIPO]]))</f>
        <v>...</v>
      </c>
      <c r="C39" s="14" t="s">
        <v>1060</v>
      </c>
      <c r="D39" s="14" t="s">
        <v>1060</v>
      </c>
      <c r="E39" s="14" t="s">
        <v>1060</v>
      </c>
      <c r="F39" s="14" t="s">
        <v>1060</v>
      </c>
      <c r="G39" s="434" t="s">
        <v>1511</v>
      </c>
      <c r="H39" s="435" t="s">
        <v>1673</v>
      </c>
      <c r="I39" s="436" t="s">
        <v>1670</v>
      </c>
      <c r="J39" s="434">
        <v>1</v>
      </c>
      <c r="K39" s="437">
        <v>30000</v>
      </c>
      <c r="L39" s="437">
        <f>+[3]!Tabla1[[#This Row],[Precio Unitario]]*[3]!Tabla1[[#This Row],[Cantidad de Insumos]]</f>
        <v>30000</v>
      </c>
      <c r="M39" s="438">
        <v>239301</v>
      </c>
      <c r="N39" s="435" t="s">
        <v>1663</v>
      </c>
    </row>
    <row r="40" spans="2:14" ht="12.75" x14ac:dyDescent="0.2">
      <c r="B40" s="14" t="str">
        <f>IF(Tabla1[[#This Row],[Código_Actividad]]="","",CONCATENATE(Tabla1[[#This Row],[POA]],".",Tabla1[[#This Row],[SRS]],".",Tabla1[[#This Row],[AREA]],".",Tabla1[[#This Row],[TIPO]]))</f>
        <v>...</v>
      </c>
      <c r="C40" s="14" t="s">
        <v>1060</v>
      </c>
      <c r="D40" s="14" t="s">
        <v>1060</v>
      </c>
      <c r="E40" s="14" t="s">
        <v>1060</v>
      </c>
      <c r="F40" s="14" t="s">
        <v>1060</v>
      </c>
      <c r="G40" s="276" t="s">
        <v>1511</v>
      </c>
      <c r="H40" s="277" t="s">
        <v>1674</v>
      </c>
      <c r="I40" s="440" t="s">
        <v>1670</v>
      </c>
      <c r="J40" s="276">
        <v>1</v>
      </c>
      <c r="K40" s="279">
        <v>20000</v>
      </c>
      <c r="L40" s="279">
        <f>+[3]!Tabla1[[#This Row],[Precio Unitario]]*[3]!Tabla1[[#This Row],[Cantidad de Insumos]]</f>
        <v>20000</v>
      </c>
      <c r="M40" s="438">
        <v>239301</v>
      </c>
      <c r="N40" s="435" t="s">
        <v>1663</v>
      </c>
    </row>
    <row r="41" spans="2:14" ht="12.75" x14ac:dyDescent="0.2">
      <c r="B41" s="14" t="str">
        <f>IF(Tabla1[[#This Row],[Código_Actividad]]="","",CONCATENATE(Tabla1[[#This Row],[POA]],".",Tabla1[[#This Row],[SRS]],".",Tabla1[[#This Row],[AREA]],".",Tabla1[[#This Row],[TIPO]]))</f>
        <v>...</v>
      </c>
      <c r="C41" s="14" t="s">
        <v>1060</v>
      </c>
      <c r="D41" s="14" t="s">
        <v>1060</v>
      </c>
      <c r="E41" s="14" t="s">
        <v>1060</v>
      </c>
      <c r="F41" s="14" t="s">
        <v>1060</v>
      </c>
      <c r="G41" s="276" t="s">
        <v>1511</v>
      </c>
      <c r="H41" s="441" t="s">
        <v>1675</v>
      </c>
      <c r="I41" s="440" t="s">
        <v>1670</v>
      </c>
      <c r="J41" s="276">
        <v>1</v>
      </c>
      <c r="K41" s="279">
        <v>20000</v>
      </c>
      <c r="L41" s="279">
        <f>+[3]!Tabla1[[#This Row],[Precio Unitario]]*[3]!Tabla1[[#This Row],[Cantidad de Insumos]]</f>
        <v>20000</v>
      </c>
      <c r="M41" s="438">
        <v>239301</v>
      </c>
      <c r="N41" s="435" t="s">
        <v>1663</v>
      </c>
    </row>
    <row r="42" spans="2:14" ht="12.75" x14ac:dyDescent="0.2">
      <c r="B42" s="14" t="str">
        <f>IF(Tabla1[[#This Row],[Código_Actividad]]="","",CONCATENATE(Tabla1[[#This Row],[POA]],".",Tabla1[[#This Row],[SRS]],".",Tabla1[[#This Row],[AREA]],".",Tabla1[[#This Row],[TIPO]]))</f>
        <v>...</v>
      </c>
      <c r="C42" s="14" t="s">
        <v>1060</v>
      </c>
      <c r="D42" s="14" t="s">
        <v>1060</v>
      </c>
      <c r="E42" s="14" t="s">
        <v>1060</v>
      </c>
      <c r="F42" s="14" t="s">
        <v>1060</v>
      </c>
      <c r="G42" s="276" t="s">
        <v>1513</v>
      </c>
      <c r="H42" s="277" t="s">
        <v>1661</v>
      </c>
      <c r="I42" s="440" t="s">
        <v>1662</v>
      </c>
      <c r="J42" s="276">
        <v>3</v>
      </c>
      <c r="K42" s="279">
        <v>350</v>
      </c>
      <c r="L42" s="279">
        <f>+[3]!Tabla1[[#This Row],[Precio Unitario]]*[3]!Tabla1[[#This Row],[Cantidad de Insumos]]</f>
        <v>1050</v>
      </c>
      <c r="M42" s="438">
        <v>239301</v>
      </c>
      <c r="N42" s="435" t="s">
        <v>1663</v>
      </c>
    </row>
    <row r="43" spans="2:14" ht="12.75" x14ac:dyDescent="0.2">
      <c r="B43" s="14" t="str">
        <f>IF(Tabla1[[#This Row],[Código_Actividad]]="","",CONCATENATE(Tabla1[[#This Row],[POA]],".",Tabla1[[#This Row],[SRS]],".",Tabla1[[#This Row],[AREA]],".",Tabla1[[#This Row],[TIPO]]))</f>
        <v>...</v>
      </c>
      <c r="C43" s="14" t="s">
        <v>1060</v>
      </c>
      <c r="D43" s="14" t="s">
        <v>1060</v>
      </c>
      <c r="E43" s="14" t="s">
        <v>1060</v>
      </c>
      <c r="F43" s="14" t="s">
        <v>1060</v>
      </c>
      <c r="G43" s="276" t="s">
        <v>1513</v>
      </c>
      <c r="H43" s="277" t="s">
        <v>1664</v>
      </c>
      <c r="I43" s="440" t="s">
        <v>1665</v>
      </c>
      <c r="J43" s="276">
        <v>5</v>
      </c>
      <c r="K43" s="279">
        <v>300</v>
      </c>
      <c r="L43" s="279">
        <f>+[3]!Tabla1[[#This Row],[Precio Unitario]]*[3]!Tabla1[[#This Row],[Cantidad de Insumos]]</f>
        <v>1500</v>
      </c>
      <c r="M43" s="438">
        <v>239301</v>
      </c>
      <c r="N43" s="435" t="s">
        <v>1663</v>
      </c>
    </row>
    <row r="44" spans="2:14" ht="12.75" x14ac:dyDescent="0.2">
      <c r="B44" s="14" t="str">
        <f>IF(Tabla1[[#This Row],[Código_Actividad]]="","",CONCATENATE(Tabla1[[#This Row],[POA]],".",Tabla1[[#This Row],[SRS]],".",Tabla1[[#This Row],[AREA]],".",Tabla1[[#This Row],[TIPO]]))</f>
        <v>...</v>
      </c>
      <c r="C44" s="14" t="s">
        <v>1060</v>
      </c>
      <c r="D44" s="14" t="s">
        <v>1060</v>
      </c>
      <c r="E44" s="14" t="s">
        <v>1060</v>
      </c>
      <c r="F44" s="14" t="s">
        <v>1060</v>
      </c>
      <c r="G44" s="276" t="s">
        <v>1513</v>
      </c>
      <c r="H44" s="277" t="s">
        <v>1666</v>
      </c>
      <c r="I44" s="440" t="s">
        <v>1667</v>
      </c>
      <c r="J44" s="276">
        <v>2</v>
      </c>
      <c r="K44" s="279">
        <v>200</v>
      </c>
      <c r="L44" s="279">
        <f>+[3]!Tabla1[[#This Row],[Precio Unitario]]*[3]!Tabla1[[#This Row],[Cantidad de Insumos]]</f>
        <v>400</v>
      </c>
      <c r="M44" s="438">
        <v>239301</v>
      </c>
      <c r="N44" s="435" t="s">
        <v>1663</v>
      </c>
    </row>
    <row r="45" spans="2:14" ht="12.75" x14ac:dyDescent="0.2">
      <c r="B45" s="14" t="str">
        <f>IF(Tabla1[[#This Row],[Código_Actividad]]="","",CONCATENATE(Tabla1[[#This Row],[POA]],".",Tabla1[[#This Row],[SRS]],".",Tabla1[[#This Row],[AREA]],".",Tabla1[[#This Row],[TIPO]]))</f>
        <v>...</v>
      </c>
      <c r="C45" s="14" t="s">
        <v>1060</v>
      </c>
      <c r="D45" s="14" t="s">
        <v>1060</v>
      </c>
      <c r="E45" s="14" t="s">
        <v>1060</v>
      </c>
      <c r="F45" s="14" t="s">
        <v>1060</v>
      </c>
      <c r="G45" s="276" t="s">
        <v>1513</v>
      </c>
      <c r="H45" s="277" t="s">
        <v>1668</v>
      </c>
      <c r="I45" s="440" t="s">
        <v>1667</v>
      </c>
      <c r="J45" s="276">
        <v>5</v>
      </c>
      <c r="K45" s="279">
        <v>200</v>
      </c>
      <c r="L45" s="279">
        <f>+[3]!Tabla1[[#This Row],[Precio Unitario]]*[3]!Tabla1[[#This Row],[Cantidad de Insumos]]</f>
        <v>1000</v>
      </c>
      <c r="M45" s="438">
        <v>239301</v>
      </c>
      <c r="N45" s="435" t="s">
        <v>1663</v>
      </c>
    </row>
    <row r="46" spans="2:14" ht="12.75" x14ac:dyDescent="0.2">
      <c r="B46" s="14" t="str">
        <f>IF(Tabla1[[#This Row],[Código_Actividad]]="","",CONCATENATE(Tabla1[[#This Row],[POA]],".",Tabla1[[#This Row],[SRS]],".",Tabla1[[#This Row],[AREA]],".",Tabla1[[#This Row],[TIPO]]))</f>
        <v>...</v>
      </c>
      <c r="C46" s="14" t="s">
        <v>1060</v>
      </c>
      <c r="D46" s="14" t="s">
        <v>1060</v>
      </c>
      <c r="E46" s="14" t="s">
        <v>1060</v>
      </c>
      <c r="F46" s="14" t="s">
        <v>1060</v>
      </c>
      <c r="G46" s="276" t="s">
        <v>1513</v>
      </c>
      <c r="H46" s="277" t="s">
        <v>1669</v>
      </c>
      <c r="I46" s="440" t="s">
        <v>1670</v>
      </c>
      <c r="J46" s="276">
        <v>4</v>
      </c>
      <c r="K46" s="279">
        <v>300</v>
      </c>
      <c r="L46" s="279">
        <f>+[3]!Tabla1[[#This Row],[Precio Unitario]]*[3]!Tabla1[[#This Row],[Cantidad de Insumos]]</f>
        <v>1200</v>
      </c>
      <c r="M46" s="438">
        <v>239301</v>
      </c>
      <c r="N46" s="435" t="s">
        <v>1663</v>
      </c>
    </row>
    <row r="47" spans="2:14" ht="12.75" x14ac:dyDescent="0.2">
      <c r="B47" s="14" t="str">
        <f>IF(Tabla1[[#This Row],[Código_Actividad]]="","",CONCATENATE(Tabla1[[#This Row],[POA]],".",Tabla1[[#This Row],[SRS]],".",Tabla1[[#This Row],[AREA]],".",Tabla1[[#This Row],[TIPO]]))</f>
        <v>...</v>
      </c>
      <c r="C47" s="14" t="s">
        <v>1060</v>
      </c>
      <c r="D47" s="14" t="s">
        <v>1060</v>
      </c>
      <c r="E47" s="14" t="s">
        <v>1060</v>
      </c>
      <c r="F47" s="14" t="s">
        <v>1060</v>
      </c>
      <c r="G47" s="276" t="s">
        <v>1472</v>
      </c>
      <c r="H47" s="277" t="s">
        <v>1673</v>
      </c>
      <c r="I47" s="440" t="s">
        <v>1670</v>
      </c>
      <c r="J47" s="276">
        <v>1</v>
      </c>
      <c r="K47" s="279">
        <v>30000</v>
      </c>
      <c r="L47" s="279">
        <f>+[3]!Tabla1[[#This Row],[Precio Unitario]]*[3]!Tabla1[[#This Row],[Cantidad de Insumos]]</f>
        <v>30000</v>
      </c>
      <c r="M47" s="438">
        <v>239301</v>
      </c>
      <c r="N47" s="435" t="s">
        <v>1663</v>
      </c>
    </row>
    <row r="48" spans="2:14" ht="12.75" x14ac:dyDescent="0.2">
      <c r="B48" s="14" t="str">
        <f>IF(Tabla1[[#This Row],[Código_Actividad]]="","",CONCATENATE(Tabla1[[#This Row],[POA]],".",Tabla1[[#This Row],[SRS]],".",Tabla1[[#This Row],[AREA]],".",Tabla1[[#This Row],[TIPO]]))</f>
        <v>...</v>
      </c>
      <c r="C48" s="14" t="s">
        <v>1060</v>
      </c>
      <c r="D48" s="14" t="s">
        <v>1060</v>
      </c>
      <c r="E48" s="14" t="s">
        <v>1060</v>
      </c>
      <c r="F48" s="14" t="s">
        <v>1060</v>
      </c>
      <c r="G48" s="276" t="s">
        <v>1472</v>
      </c>
      <c r="H48" s="277" t="s">
        <v>1674</v>
      </c>
      <c r="I48" s="440" t="s">
        <v>1670</v>
      </c>
      <c r="J48" s="276">
        <v>1</v>
      </c>
      <c r="K48" s="279">
        <v>20000</v>
      </c>
      <c r="L48" s="279">
        <f>+[3]!Tabla1[[#This Row],[Precio Unitario]]*[3]!Tabla1[[#This Row],[Cantidad de Insumos]]</f>
        <v>20000</v>
      </c>
      <c r="M48" s="438">
        <v>239301</v>
      </c>
      <c r="N48" s="435" t="s">
        <v>1663</v>
      </c>
    </row>
    <row r="49" spans="2:14" ht="12.75" x14ac:dyDescent="0.2">
      <c r="B49" s="14" t="str">
        <f>IF(Tabla1[[#This Row],[Código_Actividad]]="","",CONCATENATE(Tabla1[[#This Row],[POA]],".",Tabla1[[#This Row],[SRS]],".",Tabla1[[#This Row],[AREA]],".",Tabla1[[#This Row],[TIPO]]))</f>
        <v>...</v>
      </c>
      <c r="C49" s="14" t="s">
        <v>1060</v>
      </c>
      <c r="D49" s="14" t="s">
        <v>1060</v>
      </c>
      <c r="E49" s="14" t="s">
        <v>1060</v>
      </c>
      <c r="F49" s="14" t="s">
        <v>1060</v>
      </c>
      <c r="G49" s="276" t="s">
        <v>1472</v>
      </c>
      <c r="H49" s="277" t="s">
        <v>1675</v>
      </c>
      <c r="I49" s="440" t="s">
        <v>1670</v>
      </c>
      <c r="J49" s="276">
        <v>1</v>
      </c>
      <c r="K49" s="279">
        <v>20000</v>
      </c>
      <c r="L49" s="279">
        <f>+[3]!Tabla1[[#This Row],[Precio Unitario]]*[3]!Tabla1[[#This Row],[Cantidad de Insumos]]</f>
        <v>20000</v>
      </c>
      <c r="M49" s="438">
        <v>239301</v>
      </c>
      <c r="N49" s="435" t="s">
        <v>1663</v>
      </c>
    </row>
    <row r="50" spans="2:14" ht="12.75" x14ac:dyDescent="0.2">
      <c r="B50" s="14" t="str">
        <f>IF(Tabla1[[#This Row],[Código_Actividad]]="","",CONCATENATE(Tabla1[[#This Row],[POA]],".",Tabla1[[#This Row],[SRS]],".",Tabla1[[#This Row],[AREA]],".",Tabla1[[#This Row],[TIPO]]))</f>
        <v>...</v>
      </c>
      <c r="C50" s="14" t="s">
        <v>1060</v>
      </c>
      <c r="D50" s="14" t="s">
        <v>1060</v>
      </c>
      <c r="E50" s="14" t="s">
        <v>1060</v>
      </c>
      <c r="F50" s="14" t="s">
        <v>1060</v>
      </c>
      <c r="G50" s="276" t="s">
        <v>1472</v>
      </c>
      <c r="H50" s="277" t="s">
        <v>1661</v>
      </c>
      <c r="I50" s="440" t="s">
        <v>1662</v>
      </c>
      <c r="J50" s="276">
        <v>5</v>
      </c>
      <c r="K50" s="279">
        <v>35</v>
      </c>
      <c r="L50" s="279">
        <f>+[3]!Tabla1[[#This Row],[Precio Unitario]]*[3]!Tabla1[[#This Row],[Cantidad de Insumos]]</f>
        <v>175</v>
      </c>
      <c r="M50" s="438">
        <v>239301</v>
      </c>
      <c r="N50" s="435" t="s">
        <v>1663</v>
      </c>
    </row>
    <row r="51" spans="2:14" ht="12.75" x14ac:dyDescent="0.2">
      <c r="B51" s="14" t="str">
        <f>IF(Tabla1[[#This Row],[Código_Actividad]]="","",CONCATENATE(Tabla1[[#This Row],[POA]],".",Tabla1[[#This Row],[SRS]],".",Tabla1[[#This Row],[AREA]],".",Tabla1[[#This Row],[TIPO]]))</f>
        <v>...</v>
      </c>
      <c r="C51" s="14" t="s">
        <v>1060</v>
      </c>
      <c r="D51" s="14" t="s">
        <v>1060</v>
      </c>
      <c r="E51" s="14" t="s">
        <v>1060</v>
      </c>
      <c r="F51" s="14" t="s">
        <v>1060</v>
      </c>
      <c r="G51" s="276" t="s">
        <v>1472</v>
      </c>
      <c r="H51" s="277" t="s">
        <v>1664</v>
      </c>
      <c r="I51" s="440" t="s">
        <v>1665</v>
      </c>
      <c r="J51" s="276">
        <v>10</v>
      </c>
      <c r="K51" s="279">
        <v>300</v>
      </c>
      <c r="L51" s="279">
        <f>+[3]!Tabla1[[#This Row],[Precio Unitario]]*[3]!Tabla1[[#This Row],[Cantidad de Insumos]]</f>
        <v>3000</v>
      </c>
      <c r="M51" s="438">
        <v>239301</v>
      </c>
      <c r="N51" s="435" t="s">
        <v>1663</v>
      </c>
    </row>
    <row r="52" spans="2:14" ht="12.75" x14ac:dyDescent="0.2">
      <c r="B52" s="14" t="str">
        <f>IF(Tabla1[[#This Row],[Código_Actividad]]="","",CONCATENATE(Tabla1[[#This Row],[POA]],".",Tabla1[[#This Row],[SRS]],".",Tabla1[[#This Row],[AREA]],".",Tabla1[[#This Row],[TIPO]]))</f>
        <v>...</v>
      </c>
      <c r="C52" s="14" t="s">
        <v>1060</v>
      </c>
      <c r="D52" s="14" t="s">
        <v>1060</v>
      </c>
      <c r="E52" s="14" t="s">
        <v>1060</v>
      </c>
      <c r="F52" s="14" t="s">
        <v>1060</v>
      </c>
      <c r="G52" s="276" t="s">
        <v>1472</v>
      </c>
      <c r="H52" s="277" t="s">
        <v>1666</v>
      </c>
      <c r="I52" s="440" t="s">
        <v>1667</v>
      </c>
      <c r="J52" s="276">
        <v>5</v>
      </c>
      <c r="K52" s="279">
        <v>200</v>
      </c>
      <c r="L52" s="279">
        <f>+[3]!Tabla1[[#This Row],[Precio Unitario]]*[3]!Tabla1[[#This Row],[Cantidad de Insumos]]</f>
        <v>1000</v>
      </c>
      <c r="M52" s="438">
        <v>239301</v>
      </c>
      <c r="N52" s="435" t="s">
        <v>1663</v>
      </c>
    </row>
    <row r="53" spans="2:14" ht="12.75" x14ac:dyDescent="0.2">
      <c r="B53" s="14" t="str">
        <f>IF(Tabla1[[#This Row],[Código_Actividad]]="","",CONCATENATE(Tabla1[[#This Row],[POA]],".",Tabla1[[#This Row],[SRS]],".",Tabla1[[#This Row],[AREA]],".",Tabla1[[#This Row],[TIPO]]))</f>
        <v>...</v>
      </c>
      <c r="C53" s="14" t="s">
        <v>1060</v>
      </c>
      <c r="D53" s="14" t="s">
        <v>1060</v>
      </c>
      <c r="E53" s="14" t="s">
        <v>1060</v>
      </c>
      <c r="F53" s="14" t="s">
        <v>1060</v>
      </c>
      <c r="G53" s="276" t="s">
        <v>1472</v>
      </c>
      <c r="H53" s="277" t="s">
        <v>1668</v>
      </c>
      <c r="I53" s="440" t="s">
        <v>1667</v>
      </c>
      <c r="J53" s="276">
        <v>3</v>
      </c>
      <c r="K53" s="279">
        <v>200</v>
      </c>
      <c r="L53" s="279">
        <f>+[3]!Tabla1[[#This Row],[Precio Unitario]]*[3]!Tabla1[[#This Row],[Cantidad de Insumos]]</f>
        <v>600</v>
      </c>
      <c r="M53" s="438">
        <v>239301</v>
      </c>
      <c r="N53" s="435" t="s">
        <v>1663</v>
      </c>
    </row>
    <row r="54" spans="2:14" ht="12.75" x14ac:dyDescent="0.2">
      <c r="B54" s="14" t="str">
        <f>IF(Tabla1[[#This Row],[Código_Actividad]]="","",CONCATENATE(Tabla1[[#This Row],[POA]],".",Tabla1[[#This Row],[SRS]],".",Tabla1[[#This Row],[AREA]],".",Tabla1[[#This Row],[TIPO]]))</f>
        <v>...</v>
      </c>
      <c r="C54" s="14" t="s">
        <v>1060</v>
      </c>
      <c r="D54" s="14" t="s">
        <v>1060</v>
      </c>
      <c r="E54" s="14" t="s">
        <v>1060</v>
      </c>
      <c r="F54" s="14" t="s">
        <v>1060</v>
      </c>
      <c r="G54" s="276" t="s">
        <v>1472</v>
      </c>
      <c r="H54" s="277" t="s">
        <v>1671</v>
      </c>
      <c r="I54" s="440" t="s">
        <v>1667</v>
      </c>
      <c r="J54" s="276">
        <v>5</v>
      </c>
      <c r="K54" s="279">
        <v>200</v>
      </c>
      <c r="L54" s="279">
        <f>+[3]!Tabla1[[#This Row],[Precio Unitario]]*[3]!Tabla1[[#This Row],[Cantidad de Insumos]]</f>
        <v>1000</v>
      </c>
      <c r="M54" s="438">
        <v>239301</v>
      </c>
      <c r="N54" s="435" t="s">
        <v>1663</v>
      </c>
    </row>
    <row r="55" spans="2:14" ht="12.75" x14ac:dyDescent="0.2">
      <c r="B55" s="14" t="str">
        <f>IF(Tabla1[[#This Row],[Código_Actividad]]="","",CONCATENATE(Tabla1[[#This Row],[POA]],".",Tabla1[[#This Row],[SRS]],".",Tabla1[[#This Row],[AREA]],".",Tabla1[[#This Row],[TIPO]]))</f>
        <v>...</v>
      </c>
      <c r="C55" s="14" t="s">
        <v>1060</v>
      </c>
      <c r="D55" s="14" t="s">
        <v>1060</v>
      </c>
      <c r="E55" s="14" t="s">
        <v>1060</v>
      </c>
      <c r="F55" s="14" t="s">
        <v>1060</v>
      </c>
      <c r="G55" s="276" t="s">
        <v>1472</v>
      </c>
      <c r="H55" s="277" t="s">
        <v>1669</v>
      </c>
      <c r="I55" s="440" t="s">
        <v>1670</v>
      </c>
      <c r="J55" s="276">
        <v>4</v>
      </c>
      <c r="K55" s="279">
        <v>300</v>
      </c>
      <c r="L55" s="279">
        <f>+[3]!Tabla1[[#This Row],[Precio Unitario]]*[3]!Tabla1[[#This Row],[Cantidad de Insumos]]</f>
        <v>1200</v>
      </c>
      <c r="M55" s="438">
        <v>239301</v>
      </c>
      <c r="N55" s="435" t="s">
        <v>1663</v>
      </c>
    </row>
    <row r="56" spans="2:14" ht="12.75" x14ac:dyDescent="0.2">
      <c r="B56" s="14" t="str">
        <f>IF(Tabla1[[#This Row],[Código_Actividad]]="","",CONCATENATE(Tabla1[[#This Row],[POA]],".",Tabla1[[#This Row],[SRS]],".",Tabla1[[#This Row],[AREA]],".",Tabla1[[#This Row],[TIPO]]))</f>
        <v>...</v>
      </c>
      <c r="C56" s="14" t="s">
        <v>1060</v>
      </c>
      <c r="D56" s="14" t="s">
        <v>1060</v>
      </c>
      <c r="E56" s="14" t="s">
        <v>1060</v>
      </c>
      <c r="F56" s="14" t="s">
        <v>1060</v>
      </c>
      <c r="G56" s="434" t="s">
        <v>1472</v>
      </c>
      <c r="H56" s="435" t="s">
        <v>1672</v>
      </c>
      <c r="I56" s="436" t="s">
        <v>1662</v>
      </c>
      <c r="J56" s="434">
        <v>4</v>
      </c>
      <c r="K56" s="437">
        <v>80</v>
      </c>
      <c r="L56" s="437">
        <f>+[3]!Tabla1[[#This Row],[Precio Unitario]]*[3]!Tabla1[[#This Row],[Cantidad de Insumos]]</f>
        <v>320</v>
      </c>
      <c r="M56" s="438">
        <v>239301</v>
      </c>
      <c r="N56" s="435" t="s">
        <v>1663</v>
      </c>
    </row>
    <row r="57" spans="2:14" ht="12.75" x14ac:dyDescent="0.2">
      <c r="B57" s="14" t="str">
        <f>IF(Tabla1[[#This Row],[Código_Actividad]]="","",CONCATENATE(Tabla1[[#This Row],[POA]],".",Tabla1[[#This Row],[SRS]],".",Tabla1[[#This Row],[AREA]],".",Tabla1[[#This Row],[TIPO]]))</f>
        <v>...</v>
      </c>
      <c r="C57" s="14" t="s">
        <v>1060</v>
      </c>
      <c r="D57" s="14" t="s">
        <v>1060</v>
      </c>
      <c r="E57" s="14" t="s">
        <v>1060</v>
      </c>
      <c r="F57" s="14" t="s">
        <v>1060</v>
      </c>
      <c r="G57" s="276" t="s">
        <v>1481</v>
      </c>
      <c r="H57" s="277" t="s">
        <v>1673</v>
      </c>
      <c r="I57" s="440" t="s">
        <v>1670</v>
      </c>
      <c r="J57" s="276">
        <v>1</v>
      </c>
      <c r="K57" s="279">
        <v>30000</v>
      </c>
      <c r="L57" s="279">
        <f>+[3]!Tabla1[[#This Row],[Precio Unitario]]*[3]!Tabla1[[#This Row],[Cantidad de Insumos]]</f>
        <v>30000</v>
      </c>
      <c r="M57" s="438">
        <v>239301</v>
      </c>
      <c r="N57" s="435" t="s">
        <v>1663</v>
      </c>
    </row>
    <row r="58" spans="2:14" ht="12.75" x14ac:dyDescent="0.2">
      <c r="B58" s="14" t="str">
        <f>IF(Tabla1[[#This Row],[Código_Actividad]]="","",CONCATENATE(Tabla1[[#This Row],[POA]],".",Tabla1[[#This Row],[SRS]],".",Tabla1[[#This Row],[AREA]],".",Tabla1[[#This Row],[TIPO]]))</f>
        <v>...</v>
      </c>
      <c r="C58" s="14" t="s">
        <v>1060</v>
      </c>
      <c r="D58" s="14" t="s">
        <v>1060</v>
      </c>
      <c r="E58" s="14" t="s">
        <v>1060</v>
      </c>
      <c r="F58" s="14" t="s">
        <v>1060</v>
      </c>
      <c r="G58" s="276" t="s">
        <v>1481</v>
      </c>
      <c r="H58" s="277" t="s">
        <v>1674</v>
      </c>
      <c r="I58" s="440" t="s">
        <v>1670</v>
      </c>
      <c r="J58" s="276">
        <v>1</v>
      </c>
      <c r="K58" s="279">
        <v>20000</v>
      </c>
      <c r="L58" s="279">
        <f>+[3]!Tabla1[[#This Row],[Precio Unitario]]*[3]!Tabla1[[#This Row],[Cantidad de Insumos]]</f>
        <v>20000</v>
      </c>
      <c r="M58" s="438">
        <v>239301</v>
      </c>
      <c r="N58" s="435" t="s">
        <v>1663</v>
      </c>
    </row>
    <row r="59" spans="2:14" ht="12.75" x14ac:dyDescent="0.2">
      <c r="B59" s="14" t="str">
        <f>IF(Tabla1[[#This Row],[Código_Actividad]]="","",CONCATENATE(Tabla1[[#This Row],[POA]],".",Tabla1[[#This Row],[SRS]],".",Tabla1[[#This Row],[AREA]],".",Tabla1[[#This Row],[TIPO]]))</f>
        <v>...</v>
      </c>
      <c r="C59" s="14" t="s">
        <v>1060</v>
      </c>
      <c r="D59" s="14" t="s">
        <v>1060</v>
      </c>
      <c r="E59" s="14" t="s">
        <v>1060</v>
      </c>
      <c r="F59" s="14" t="s">
        <v>1060</v>
      </c>
      <c r="G59" s="276" t="s">
        <v>1481</v>
      </c>
      <c r="H59" s="277" t="s">
        <v>1675</v>
      </c>
      <c r="I59" s="440" t="s">
        <v>1670</v>
      </c>
      <c r="J59" s="276">
        <v>1</v>
      </c>
      <c r="K59" s="279">
        <v>20000</v>
      </c>
      <c r="L59" s="279">
        <f>+[3]!Tabla1[[#This Row],[Precio Unitario]]*[3]!Tabla1[[#This Row],[Cantidad de Insumos]]</f>
        <v>20000</v>
      </c>
      <c r="M59" s="438">
        <v>239301</v>
      </c>
      <c r="N59" s="435" t="s">
        <v>1663</v>
      </c>
    </row>
    <row r="60" spans="2:14" ht="12.75" x14ac:dyDescent="0.2">
      <c r="B60" s="14" t="str">
        <f>IF(Tabla1[[#This Row],[Código_Actividad]]="","",CONCATENATE(Tabla1[[#This Row],[POA]],".",Tabla1[[#This Row],[SRS]],".",Tabla1[[#This Row],[AREA]],".",Tabla1[[#This Row],[TIPO]]))</f>
        <v>...</v>
      </c>
      <c r="C60" s="14" t="s">
        <v>1060</v>
      </c>
      <c r="D60" s="14" t="s">
        <v>1060</v>
      </c>
      <c r="E60" s="14" t="s">
        <v>1060</v>
      </c>
      <c r="F60" s="14" t="s">
        <v>1060</v>
      </c>
      <c r="G60" s="434" t="s">
        <v>1481</v>
      </c>
      <c r="H60" s="435" t="s">
        <v>1661</v>
      </c>
      <c r="I60" s="436" t="s">
        <v>1662</v>
      </c>
      <c r="J60" s="434">
        <v>4</v>
      </c>
      <c r="K60" s="437">
        <v>350</v>
      </c>
      <c r="L60" s="437">
        <f>+[3]!Tabla1[[#This Row],[Precio Unitario]]*[3]!Tabla1[[#This Row],[Cantidad de Insumos]]</f>
        <v>1400</v>
      </c>
      <c r="M60" s="438">
        <v>239301</v>
      </c>
      <c r="N60" s="435" t="s">
        <v>1663</v>
      </c>
    </row>
    <row r="61" spans="2:14" ht="12.75" x14ac:dyDescent="0.2">
      <c r="B61" s="14" t="str">
        <f>IF(Tabla1[[#This Row],[Código_Actividad]]="","",CONCATENATE(Tabla1[[#This Row],[POA]],".",Tabla1[[#This Row],[SRS]],".",Tabla1[[#This Row],[AREA]],".",Tabla1[[#This Row],[TIPO]]))</f>
        <v>...</v>
      </c>
      <c r="C61" s="14" t="s">
        <v>1060</v>
      </c>
      <c r="D61" s="14" t="s">
        <v>1060</v>
      </c>
      <c r="E61" s="14" t="s">
        <v>1060</v>
      </c>
      <c r="F61" s="14" t="s">
        <v>1060</v>
      </c>
      <c r="G61" s="434" t="s">
        <v>1481</v>
      </c>
      <c r="H61" s="435" t="s">
        <v>1664</v>
      </c>
      <c r="I61" s="436" t="s">
        <v>1665</v>
      </c>
      <c r="J61" s="434">
        <v>10</v>
      </c>
      <c r="K61" s="437">
        <v>300</v>
      </c>
      <c r="L61" s="437">
        <f>+[3]!Tabla1[[#This Row],[Precio Unitario]]*[3]!Tabla1[[#This Row],[Cantidad de Insumos]]</f>
        <v>3000</v>
      </c>
      <c r="M61" s="438">
        <v>239301</v>
      </c>
      <c r="N61" s="435" t="s">
        <v>1663</v>
      </c>
    </row>
    <row r="62" spans="2:14" ht="12.75" x14ac:dyDescent="0.2">
      <c r="B62" s="14" t="str">
        <f>IF(Tabla1[[#This Row],[Código_Actividad]]="","",CONCATENATE(Tabla1[[#This Row],[POA]],".",Tabla1[[#This Row],[SRS]],".",Tabla1[[#This Row],[AREA]],".",Tabla1[[#This Row],[TIPO]]))</f>
        <v>...</v>
      </c>
      <c r="C62" s="14" t="s">
        <v>1060</v>
      </c>
      <c r="D62" s="14" t="s">
        <v>1060</v>
      </c>
      <c r="E62" s="14" t="s">
        <v>1060</v>
      </c>
      <c r="F62" s="14" t="s">
        <v>1060</v>
      </c>
      <c r="G62" s="434" t="s">
        <v>1481</v>
      </c>
      <c r="H62" s="435" t="s">
        <v>1666</v>
      </c>
      <c r="I62" s="436" t="s">
        <v>1667</v>
      </c>
      <c r="J62" s="434">
        <v>2</v>
      </c>
      <c r="K62" s="437">
        <v>200</v>
      </c>
      <c r="L62" s="437">
        <f>+[3]!Tabla1[[#This Row],[Precio Unitario]]*[3]!Tabla1[[#This Row],[Cantidad de Insumos]]</f>
        <v>400</v>
      </c>
      <c r="M62" s="438">
        <v>239301</v>
      </c>
      <c r="N62" s="435" t="s">
        <v>1663</v>
      </c>
    </row>
    <row r="63" spans="2:14" ht="12.75" x14ac:dyDescent="0.2">
      <c r="B63" s="14" t="str">
        <f>IF(Tabla1[[#This Row],[Código_Actividad]]="","",CONCATENATE(Tabla1[[#This Row],[POA]],".",Tabla1[[#This Row],[SRS]],".",Tabla1[[#This Row],[AREA]],".",Tabla1[[#This Row],[TIPO]]))</f>
        <v>...</v>
      </c>
      <c r="C63" s="14" t="s">
        <v>1060</v>
      </c>
      <c r="D63" s="14" t="s">
        <v>1060</v>
      </c>
      <c r="E63" s="14" t="s">
        <v>1060</v>
      </c>
      <c r="F63" s="14" t="s">
        <v>1060</v>
      </c>
      <c r="G63" s="434" t="s">
        <v>1481</v>
      </c>
      <c r="H63" s="435" t="s">
        <v>1668</v>
      </c>
      <c r="I63" s="436" t="s">
        <v>1667</v>
      </c>
      <c r="J63" s="434">
        <v>1</v>
      </c>
      <c r="K63" s="437">
        <v>200</v>
      </c>
      <c r="L63" s="437">
        <f>+[3]!Tabla1[[#This Row],[Precio Unitario]]*[3]!Tabla1[[#This Row],[Cantidad de Insumos]]</f>
        <v>200</v>
      </c>
      <c r="M63" s="438">
        <v>239301</v>
      </c>
      <c r="N63" s="435" t="s">
        <v>1663</v>
      </c>
    </row>
    <row r="64" spans="2:14" ht="12.75" x14ac:dyDescent="0.2">
      <c r="B64" s="14" t="str">
        <f>IF(Tabla1[[#This Row],[Código_Actividad]]="","",CONCATENATE(Tabla1[[#This Row],[POA]],".",Tabla1[[#This Row],[SRS]],".",Tabla1[[#This Row],[AREA]],".",Tabla1[[#This Row],[TIPO]]))</f>
        <v>...</v>
      </c>
      <c r="C64" s="14" t="s">
        <v>1060</v>
      </c>
      <c r="D64" s="14" t="s">
        <v>1060</v>
      </c>
      <c r="E64" s="14" t="s">
        <v>1060</v>
      </c>
      <c r="F64" s="14" t="s">
        <v>1060</v>
      </c>
      <c r="G64" s="434" t="s">
        <v>1481</v>
      </c>
      <c r="H64" s="435" t="s">
        <v>1671</v>
      </c>
      <c r="I64" s="436" t="s">
        <v>1667</v>
      </c>
      <c r="J64" s="434">
        <v>5</v>
      </c>
      <c r="K64" s="437">
        <v>200</v>
      </c>
      <c r="L64" s="437">
        <f>+[3]!Tabla1[[#This Row],[Precio Unitario]]*[3]!Tabla1[[#This Row],[Cantidad de Insumos]]</f>
        <v>1000</v>
      </c>
      <c r="M64" s="438">
        <v>239301</v>
      </c>
      <c r="N64" s="435" t="s">
        <v>1663</v>
      </c>
    </row>
    <row r="65" spans="2:14" ht="12.75" x14ac:dyDescent="0.2">
      <c r="B65" s="14" t="str">
        <f>IF(Tabla1[[#This Row],[Código_Actividad]]="","",CONCATENATE(Tabla1[[#This Row],[POA]],".",Tabla1[[#This Row],[SRS]],".",Tabla1[[#This Row],[AREA]],".",Tabla1[[#This Row],[TIPO]]))</f>
        <v>...</v>
      </c>
      <c r="C65" s="14" t="s">
        <v>1060</v>
      </c>
      <c r="D65" s="14" t="s">
        <v>1060</v>
      </c>
      <c r="E65" s="14" t="s">
        <v>1060</v>
      </c>
      <c r="F65" s="14" t="s">
        <v>1060</v>
      </c>
      <c r="G65" s="434" t="s">
        <v>1481</v>
      </c>
      <c r="H65" s="435" t="s">
        <v>1669</v>
      </c>
      <c r="I65" s="436" t="s">
        <v>1670</v>
      </c>
      <c r="J65" s="434">
        <v>4</v>
      </c>
      <c r="K65" s="437">
        <v>300</v>
      </c>
      <c r="L65" s="437">
        <f>+[3]!Tabla1[[#This Row],[Precio Unitario]]*[3]!Tabla1[[#This Row],[Cantidad de Insumos]]</f>
        <v>1200</v>
      </c>
      <c r="M65" s="438">
        <v>239301</v>
      </c>
      <c r="N65" s="435" t="s">
        <v>1663</v>
      </c>
    </row>
    <row r="66" spans="2:14" ht="12.75" x14ac:dyDescent="0.2">
      <c r="B66" s="14" t="str">
        <f>IF(Tabla1[[#This Row],[Código_Actividad]]="","",CONCATENATE(Tabla1[[#This Row],[POA]],".",Tabla1[[#This Row],[SRS]],".",Tabla1[[#This Row],[AREA]],".",Tabla1[[#This Row],[TIPO]]))</f>
        <v>...</v>
      </c>
      <c r="C66" s="14" t="s">
        <v>1060</v>
      </c>
      <c r="D66" s="14" t="s">
        <v>1060</v>
      </c>
      <c r="E66" s="14" t="s">
        <v>1060</v>
      </c>
      <c r="F66" s="14" t="s">
        <v>1060</v>
      </c>
      <c r="G66" s="434" t="s">
        <v>1481</v>
      </c>
      <c r="H66" s="435" t="s">
        <v>1672</v>
      </c>
      <c r="I66" s="436" t="s">
        <v>1662</v>
      </c>
      <c r="J66" s="434">
        <v>4</v>
      </c>
      <c r="K66" s="437">
        <v>80</v>
      </c>
      <c r="L66" s="437">
        <f>+[3]!Tabla1[[#This Row],[Precio Unitario]]*[3]!Tabla1[[#This Row],[Cantidad de Insumos]]</f>
        <v>320</v>
      </c>
      <c r="M66" s="438">
        <v>239301</v>
      </c>
      <c r="N66" s="435" t="s">
        <v>1663</v>
      </c>
    </row>
    <row r="67" spans="2:14" ht="12.75" x14ac:dyDescent="0.2">
      <c r="B67" s="14" t="str">
        <f>IF(Tabla1[[#This Row],[Código_Actividad]]="","",CONCATENATE(Tabla1[[#This Row],[POA]],".",Tabla1[[#This Row],[SRS]],".",Tabla1[[#This Row],[AREA]],".",Tabla1[[#This Row],[TIPO]]))</f>
        <v>...</v>
      </c>
      <c r="C67" s="14" t="s">
        <v>1060</v>
      </c>
      <c r="D67" s="14" t="s">
        <v>1060</v>
      </c>
      <c r="E67" s="14" t="s">
        <v>1060</v>
      </c>
      <c r="F67" s="14" t="s">
        <v>1060</v>
      </c>
      <c r="G67" s="434" t="s">
        <v>1438</v>
      </c>
      <c r="H67" s="435" t="s">
        <v>1673</v>
      </c>
      <c r="I67" s="436" t="s">
        <v>1670</v>
      </c>
      <c r="J67" s="434">
        <v>1</v>
      </c>
      <c r="K67" s="437">
        <v>30000</v>
      </c>
      <c r="L67" s="437">
        <f>+[3]!Tabla1[[#This Row],[Precio Unitario]]*[3]!Tabla1[[#This Row],[Cantidad de Insumos]]</f>
        <v>30000</v>
      </c>
      <c r="M67" s="438">
        <v>239301</v>
      </c>
      <c r="N67" s="435" t="s">
        <v>1663</v>
      </c>
    </row>
    <row r="68" spans="2:14" ht="12.75" x14ac:dyDescent="0.2">
      <c r="B68" s="14" t="str">
        <f>IF(Tabla1[[#This Row],[Código_Actividad]]="","",CONCATENATE(Tabla1[[#This Row],[POA]],".",Tabla1[[#This Row],[SRS]],".",Tabla1[[#This Row],[AREA]],".",Tabla1[[#This Row],[TIPO]]))</f>
        <v>...</v>
      </c>
      <c r="C68" s="14" t="s">
        <v>1060</v>
      </c>
      <c r="D68" s="14" t="s">
        <v>1060</v>
      </c>
      <c r="E68" s="14" t="s">
        <v>1060</v>
      </c>
      <c r="F68" s="14" t="s">
        <v>1060</v>
      </c>
      <c r="G68" s="434" t="s">
        <v>1438</v>
      </c>
      <c r="H68" s="435" t="s">
        <v>1674</v>
      </c>
      <c r="I68" s="436" t="s">
        <v>1670</v>
      </c>
      <c r="J68" s="434">
        <v>1</v>
      </c>
      <c r="K68" s="437">
        <v>20000</v>
      </c>
      <c r="L68" s="437">
        <f>+[3]!Tabla1[[#This Row],[Precio Unitario]]*[3]!Tabla1[[#This Row],[Cantidad de Insumos]]</f>
        <v>20000</v>
      </c>
      <c r="M68" s="438">
        <v>239301</v>
      </c>
      <c r="N68" s="435" t="s">
        <v>1663</v>
      </c>
    </row>
    <row r="69" spans="2:14" ht="12.75" x14ac:dyDescent="0.2">
      <c r="B69" s="14" t="str">
        <f>IF(Tabla1[[#This Row],[Código_Actividad]]="","",CONCATENATE(Tabla1[[#This Row],[POA]],".",Tabla1[[#This Row],[SRS]],".",Tabla1[[#This Row],[AREA]],".",Tabla1[[#This Row],[TIPO]]))</f>
        <v>...</v>
      </c>
      <c r="C69" s="14" t="s">
        <v>1060</v>
      </c>
      <c r="D69" s="14" t="s">
        <v>1060</v>
      </c>
      <c r="E69" s="14" t="s">
        <v>1060</v>
      </c>
      <c r="F69" s="14" t="s">
        <v>1060</v>
      </c>
      <c r="G69" s="434" t="s">
        <v>1438</v>
      </c>
      <c r="H69" s="435" t="s">
        <v>1675</v>
      </c>
      <c r="I69" s="436" t="s">
        <v>1670</v>
      </c>
      <c r="J69" s="434">
        <v>1</v>
      </c>
      <c r="K69" s="437">
        <v>20000</v>
      </c>
      <c r="L69" s="437">
        <f>+[3]!Tabla1[[#This Row],[Precio Unitario]]*[3]!Tabla1[[#This Row],[Cantidad de Insumos]]</f>
        <v>20000</v>
      </c>
      <c r="M69" s="438">
        <v>239301</v>
      </c>
      <c r="N69" s="435" t="s">
        <v>1663</v>
      </c>
    </row>
    <row r="70" spans="2:14" ht="12.75" x14ac:dyDescent="0.2">
      <c r="B70" s="14" t="str">
        <f>IF(Tabla1[[#This Row],[Código_Actividad]]="","",CONCATENATE(Tabla1[[#This Row],[POA]],".",Tabla1[[#This Row],[SRS]],".",Tabla1[[#This Row],[AREA]],".",Tabla1[[#This Row],[TIPO]]))</f>
        <v>...</v>
      </c>
      <c r="C70" s="14" t="s">
        <v>1060</v>
      </c>
      <c r="D70" s="14" t="s">
        <v>1060</v>
      </c>
      <c r="E70" s="14" t="s">
        <v>1060</v>
      </c>
      <c r="F70" s="14" t="s">
        <v>1060</v>
      </c>
      <c r="G70" s="434" t="s">
        <v>1438</v>
      </c>
      <c r="H70" s="435" t="s">
        <v>1661</v>
      </c>
      <c r="I70" s="436" t="s">
        <v>1662</v>
      </c>
      <c r="J70" s="434">
        <v>4</v>
      </c>
      <c r="K70" s="437">
        <v>350</v>
      </c>
      <c r="L70" s="437">
        <f>+[3]!Tabla1[[#This Row],[Precio Unitario]]*[3]!Tabla1[[#This Row],[Cantidad de Insumos]]</f>
        <v>1400</v>
      </c>
      <c r="M70" s="438">
        <v>239301</v>
      </c>
      <c r="N70" s="435" t="s">
        <v>1663</v>
      </c>
    </row>
    <row r="71" spans="2:14" ht="12.75" x14ac:dyDescent="0.2">
      <c r="B71" s="14" t="str">
        <f>IF(Tabla1[[#This Row],[Código_Actividad]]="","",CONCATENATE(Tabla1[[#This Row],[POA]],".",Tabla1[[#This Row],[SRS]],".",Tabla1[[#This Row],[AREA]],".",Tabla1[[#This Row],[TIPO]]))</f>
        <v>...</v>
      </c>
      <c r="C71" s="14" t="s">
        <v>1060</v>
      </c>
      <c r="D71" s="14" t="s">
        <v>1060</v>
      </c>
      <c r="E71" s="14" t="s">
        <v>1060</v>
      </c>
      <c r="F71" s="14" t="s">
        <v>1060</v>
      </c>
      <c r="G71" s="434" t="s">
        <v>1438</v>
      </c>
      <c r="H71" s="435" t="s">
        <v>1664</v>
      </c>
      <c r="I71" s="436" t="s">
        <v>1665</v>
      </c>
      <c r="J71" s="434">
        <v>10</v>
      </c>
      <c r="K71" s="437">
        <v>300</v>
      </c>
      <c r="L71" s="437">
        <f>+[3]!Tabla1[[#This Row],[Precio Unitario]]*[3]!Tabla1[[#This Row],[Cantidad de Insumos]]</f>
        <v>3000</v>
      </c>
      <c r="M71" s="438">
        <v>239301</v>
      </c>
      <c r="N71" s="435" t="s">
        <v>1663</v>
      </c>
    </row>
    <row r="72" spans="2:14" ht="12.75" x14ac:dyDescent="0.2">
      <c r="B72" s="14" t="str">
        <f>IF(Tabla1[[#This Row],[Código_Actividad]]="","",CONCATENATE(Tabla1[[#This Row],[POA]],".",Tabla1[[#This Row],[SRS]],".",Tabla1[[#This Row],[AREA]],".",Tabla1[[#This Row],[TIPO]]))</f>
        <v>...</v>
      </c>
      <c r="C72" s="14" t="s">
        <v>1060</v>
      </c>
      <c r="D72" s="14" t="s">
        <v>1060</v>
      </c>
      <c r="E72" s="14" t="s">
        <v>1060</v>
      </c>
      <c r="F72" s="14" t="s">
        <v>1060</v>
      </c>
      <c r="G72" s="434" t="s">
        <v>1438</v>
      </c>
      <c r="H72" s="435" t="s">
        <v>1666</v>
      </c>
      <c r="I72" s="436" t="s">
        <v>1667</v>
      </c>
      <c r="J72" s="434">
        <v>5</v>
      </c>
      <c r="K72" s="437">
        <v>200</v>
      </c>
      <c r="L72" s="437">
        <f>+[3]!Tabla1[[#This Row],[Precio Unitario]]*[3]!Tabla1[[#This Row],[Cantidad de Insumos]]</f>
        <v>1000</v>
      </c>
      <c r="M72" s="438">
        <v>239301</v>
      </c>
      <c r="N72" s="435" t="s">
        <v>1663</v>
      </c>
    </row>
    <row r="73" spans="2:14" ht="12.75" x14ac:dyDescent="0.2">
      <c r="B73" s="14" t="str">
        <f>IF(Tabla1[[#This Row],[Código_Actividad]]="","",CONCATENATE(Tabla1[[#This Row],[POA]],".",Tabla1[[#This Row],[SRS]],".",Tabla1[[#This Row],[AREA]],".",Tabla1[[#This Row],[TIPO]]))</f>
        <v>...</v>
      </c>
      <c r="C73" s="14" t="s">
        <v>1060</v>
      </c>
      <c r="D73" s="14" t="s">
        <v>1060</v>
      </c>
      <c r="E73" s="14" t="s">
        <v>1060</v>
      </c>
      <c r="F73" s="14" t="s">
        <v>1060</v>
      </c>
      <c r="G73" s="434" t="s">
        <v>1438</v>
      </c>
      <c r="H73" s="435" t="s">
        <v>1668</v>
      </c>
      <c r="I73" s="436" t="s">
        <v>1667</v>
      </c>
      <c r="J73" s="434">
        <v>3</v>
      </c>
      <c r="K73" s="437">
        <v>200</v>
      </c>
      <c r="L73" s="437">
        <f>+[3]!Tabla1[[#This Row],[Precio Unitario]]*[3]!Tabla1[[#This Row],[Cantidad de Insumos]]</f>
        <v>600</v>
      </c>
      <c r="M73" s="438">
        <v>239301</v>
      </c>
      <c r="N73" s="435" t="s">
        <v>1663</v>
      </c>
    </row>
    <row r="74" spans="2:14" ht="12.75" x14ac:dyDescent="0.2">
      <c r="B74" s="14" t="str">
        <f>IF(Tabla1[[#This Row],[Código_Actividad]]="","",CONCATENATE(Tabla1[[#This Row],[POA]],".",Tabla1[[#This Row],[SRS]],".",Tabla1[[#This Row],[AREA]],".",Tabla1[[#This Row],[TIPO]]))</f>
        <v>...</v>
      </c>
      <c r="C74" s="14" t="s">
        <v>1060</v>
      </c>
      <c r="D74" s="14" t="s">
        <v>1060</v>
      </c>
      <c r="E74" s="14" t="s">
        <v>1060</v>
      </c>
      <c r="F74" s="14" t="s">
        <v>1060</v>
      </c>
      <c r="G74" s="434" t="s">
        <v>1438</v>
      </c>
      <c r="H74" s="435" t="s">
        <v>1671</v>
      </c>
      <c r="I74" s="436" t="s">
        <v>1667</v>
      </c>
      <c r="J74" s="434">
        <v>2</v>
      </c>
      <c r="K74" s="437">
        <v>200</v>
      </c>
      <c r="L74" s="437">
        <f>+[3]!Tabla1[[#This Row],[Precio Unitario]]*[3]!Tabla1[[#This Row],[Cantidad de Insumos]]</f>
        <v>400</v>
      </c>
      <c r="M74" s="438">
        <v>239301</v>
      </c>
      <c r="N74" s="435" t="s">
        <v>1663</v>
      </c>
    </row>
    <row r="75" spans="2:14" ht="12.75" x14ac:dyDescent="0.2">
      <c r="B75" s="14" t="str">
        <f>IF(Tabla1[[#This Row],[Código_Actividad]]="","",CONCATENATE(Tabla1[[#This Row],[POA]],".",Tabla1[[#This Row],[SRS]],".",Tabla1[[#This Row],[AREA]],".",Tabla1[[#This Row],[TIPO]]))</f>
        <v>...</v>
      </c>
      <c r="C75" s="14" t="s">
        <v>1060</v>
      </c>
      <c r="D75" s="14" t="s">
        <v>1060</v>
      </c>
      <c r="E75" s="14" t="s">
        <v>1060</v>
      </c>
      <c r="F75" s="14" t="s">
        <v>1060</v>
      </c>
      <c r="G75" s="434" t="s">
        <v>1438</v>
      </c>
      <c r="H75" s="435" t="s">
        <v>1669</v>
      </c>
      <c r="I75" s="436" t="s">
        <v>1670</v>
      </c>
      <c r="J75" s="434">
        <v>4</v>
      </c>
      <c r="K75" s="437">
        <v>300</v>
      </c>
      <c r="L75" s="437">
        <f>+[3]!Tabla1[[#This Row],[Precio Unitario]]*[3]!Tabla1[[#This Row],[Cantidad de Insumos]]</f>
        <v>1200</v>
      </c>
      <c r="M75" s="438">
        <v>239301</v>
      </c>
      <c r="N75" s="435" t="s">
        <v>1663</v>
      </c>
    </row>
    <row r="76" spans="2:14" ht="12.75" x14ac:dyDescent="0.2">
      <c r="B76" s="14" t="str">
        <f>IF(Tabla1[[#This Row],[Código_Actividad]]="","",CONCATENATE(Tabla1[[#This Row],[POA]],".",Tabla1[[#This Row],[SRS]],".",Tabla1[[#This Row],[AREA]],".",Tabla1[[#This Row],[TIPO]]))</f>
        <v>...</v>
      </c>
      <c r="C76" s="14" t="s">
        <v>1060</v>
      </c>
      <c r="D76" s="14" t="s">
        <v>1060</v>
      </c>
      <c r="E76" s="14" t="s">
        <v>1060</v>
      </c>
      <c r="F76" s="14" t="s">
        <v>1060</v>
      </c>
      <c r="G76" s="434" t="s">
        <v>1438</v>
      </c>
      <c r="H76" s="435" t="s">
        <v>1672</v>
      </c>
      <c r="I76" s="436" t="s">
        <v>1662</v>
      </c>
      <c r="J76" s="434">
        <v>4</v>
      </c>
      <c r="K76" s="437">
        <v>80</v>
      </c>
      <c r="L76" s="437">
        <f>+[3]!Tabla1[[#This Row],[Precio Unitario]]*[3]!Tabla1[[#This Row],[Cantidad de Insumos]]</f>
        <v>320</v>
      </c>
      <c r="M76" s="438">
        <v>239301</v>
      </c>
      <c r="N76" s="435" t="s">
        <v>1663</v>
      </c>
    </row>
    <row r="77" spans="2:14" ht="12.75" x14ac:dyDescent="0.2">
      <c r="B77" s="14" t="str">
        <f>IF(Tabla1[[#This Row],[Código_Actividad]]="","",CONCATENATE(Tabla1[[#This Row],[POA]],".",Tabla1[[#This Row],[SRS]],".",Tabla1[[#This Row],[AREA]],".",Tabla1[[#This Row],[TIPO]]))</f>
        <v>...</v>
      </c>
      <c r="C77" s="14" t="s">
        <v>1060</v>
      </c>
      <c r="D77" s="14" t="s">
        <v>1060</v>
      </c>
      <c r="E77" s="14" t="s">
        <v>1060</v>
      </c>
      <c r="F77" s="14" t="s">
        <v>1060</v>
      </c>
      <c r="G77" s="434" t="s">
        <v>1442</v>
      </c>
      <c r="H77" s="435" t="s">
        <v>1661</v>
      </c>
      <c r="I77" s="436" t="s">
        <v>1662</v>
      </c>
      <c r="J77" s="434">
        <v>3</v>
      </c>
      <c r="K77" s="437">
        <v>350</v>
      </c>
      <c r="L77" s="437">
        <f>+[3]!Tabla1[[#This Row],[Precio Unitario]]*[3]!Tabla1[[#This Row],[Cantidad de Insumos]]</f>
        <v>1050</v>
      </c>
      <c r="M77" s="438">
        <v>239301</v>
      </c>
      <c r="N77" s="435" t="s">
        <v>1663</v>
      </c>
    </row>
    <row r="78" spans="2:14" ht="12.75" x14ac:dyDescent="0.2">
      <c r="B78" s="14" t="str">
        <f>IF(Tabla1[[#This Row],[Código_Actividad]]="","",CONCATENATE(Tabla1[[#This Row],[POA]],".",Tabla1[[#This Row],[SRS]],".",Tabla1[[#This Row],[AREA]],".",Tabla1[[#This Row],[TIPO]]))</f>
        <v>...</v>
      </c>
      <c r="C78" s="14" t="s">
        <v>1060</v>
      </c>
      <c r="D78" s="14" t="s">
        <v>1060</v>
      </c>
      <c r="E78" s="14" t="s">
        <v>1060</v>
      </c>
      <c r="F78" s="14" t="s">
        <v>1060</v>
      </c>
      <c r="G78" s="434" t="s">
        <v>1442</v>
      </c>
      <c r="H78" s="435" t="s">
        <v>1664</v>
      </c>
      <c r="I78" s="436" t="s">
        <v>1665</v>
      </c>
      <c r="J78" s="434">
        <v>10</v>
      </c>
      <c r="K78" s="437">
        <v>300</v>
      </c>
      <c r="L78" s="437">
        <f>+[3]!Tabla1[[#This Row],[Precio Unitario]]*[3]!Tabla1[[#This Row],[Cantidad de Insumos]]</f>
        <v>3000</v>
      </c>
      <c r="M78" s="438">
        <v>239301</v>
      </c>
      <c r="N78" s="435" t="s">
        <v>1663</v>
      </c>
    </row>
    <row r="79" spans="2:14" ht="12.75" x14ac:dyDescent="0.2">
      <c r="B79" s="14" t="str">
        <f>IF(Tabla1[[#This Row],[Código_Actividad]]="","",CONCATENATE(Tabla1[[#This Row],[POA]],".",Tabla1[[#This Row],[SRS]],".",Tabla1[[#This Row],[AREA]],".",Tabla1[[#This Row],[TIPO]]))</f>
        <v>...</v>
      </c>
      <c r="C79" s="14" t="s">
        <v>1060</v>
      </c>
      <c r="D79" s="14" t="s">
        <v>1060</v>
      </c>
      <c r="E79" s="14" t="s">
        <v>1060</v>
      </c>
      <c r="F79" s="14" t="s">
        <v>1060</v>
      </c>
      <c r="G79" s="434" t="s">
        <v>1442</v>
      </c>
      <c r="H79" s="435" t="s">
        <v>1666</v>
      </c>
      <c r="I79" s="436" t="s">
        <v>1667</v>
      </c>
      <c r="J79" s="434">
        <v>5</v>
      </c>
      <c r="K79" s="437">
        <v>200</v>
      </c>
      <c r="L79" s="437">
        <f>+[3]!Tabla1[[#This Row],[Precio Unitario]]*[3]!Tabla1[[#This Row],[Cantidad de Insumos]]</f>
        <v>1000</v>
      </c>
      <c r="M79" s="438">
        <v>239301</v>
      </c>
      <c r="N79" s="435" t="s">
        <v>1663</v>
      </c>
    </row>
    <row r="80" spans="2:14" ht="12.75" x14ac:dyDescent="0.2">
      <c r="B80" s="14" t="str">
        <f>IF(Tabla1[[#This Row],[Código_Actividad]]="","",CONCATENATE(Tabla1[[#This Row],[POA]],".",Tabla1[[#This Row],[SRS]],".",Tabla1[[#This Row],[AREA]],".",Tabla1[[#This Row],[TIPO]]))</f>
        <v>...</v>
      </c>
      <c r="C80" s="14" t="s">
        <v>1060</v>
      </c>
      <c r="D80" s="14" t="s">
        <v>1060</v>
      </c>
      <c r="E80" s="14" t="s">
        <v>1060</v>
      </c>
      <c r="F80" s="14" t="s">
        <v>1060</v>
      </c>
      <c r="G80" s="434" t="s">
        <v>1442</v>
      </c>
      <c r="H80" s="435" t="s">
        <v>1668</v>
      </c>
      <c r="I80" s="436" t="s">
        <v>1667</v>
      </c>
      <c r="J80" s="434">
        <v>5</v>
      </c>
      <c r="K80" s="437">
        <v>200</v>
      </c>
      <c r="L80" s="437">
        <f>+[3]!Tabla1[[#This Row],[Precio Unitario]]*[3]!Tabla1[[#This Row],[Cantidad de Insumos]]</f>
        <v>1000</v>
      </c>
      <c r="M80" s="438">
        <v>239301</v>
      </c>
      <c r="N80" s="435" t="s">
        <v>1663</v>
      </c>
    </row>
    <row r="81" spans="2:14" ht="12.75" x14ac:dyDescent="0.2">
      <c r="B81" s="14" t="str">
        <f>IF(Tabla1[[#This Row],[Código_Actividad]]="","",CONCATENATE(Tabla1[[#This Row],[POA]],".",Tabla1[[#This Row],[SRS]],".",Tabla1[[#This Row],[AREA]],".",Tabla1[[#This Row],[TIPO]]))</f>
        <v>...</v>
      </c>
      <c r="C81" s="14" t="s">
        <v>1060</v>
      </c>
      <c r="D81" s="14" t="s">
        <v>1060</v>
      </c>
      <c r="E81" s="14" t="s">
        <v>1060</v>
      </c>
      <c r="F81" s="14" t="s">
        <v>1060</v>
      </c>
      <c r="G81" s="434" t="s">
        <v>1442</v>
      </c>
      <c r="H81" s="435" t="s">
        <v>1669</v>
      </c>
      <c r="I81" s="436" t="s">
        <v>1670</v>
      </c>
      <c r="J81" s="434">
        <v>4</v>
      </c>
      <c r="K81" s="437">
        <v>300</v>
      </c>
      <c r="L81" s="437">
        <f>+[3]!Tabla1[[#This Row],[Precio Unitario]]*[3]!Tabla1[[#This Row],[Cantidad de Insumos]]</f>
        <v>1200</v>
      </c>
      <c r="M81" s="438">
        <v>239301</v>
      </c>
      <c r="N81" s="435" t="s">
        <v>1663</v>
      </c>
    </row>
    <row r="82" spans="2:14" ht="12.75" x14ac:dyDescent="0.2">
      <c r="B82" s="14" t="str">
        <f>IF(Tabla1[[#This Row],[Código_Actividad]]="","",CONCATENATE(Tabla1[[#This Row],[POA]],".",Tabla1[[#This Row],[SRS]],".",Tabla1[[#This Row],[AREA]],".",Tabla1[[#This Row],[TIPO]]))</f>
        <v>...</v>
      </c>
      <c r="C82" s="14" t="s">
        <v>1060</v>
      </c>
      <c r="D82" s="14" t="s">
        <v>1060</v>
      </c>
      <c r="E82" s="14" t="s">
        <v>1060</v>
      </c>
      <c r="F82" s="14" t="s">
        <v>1060</v>
      </c>
      <c r="G82" s="434" t="s">
        <v>1446</v>
      </c>
      <c r="H82" s="435" t="s">
        <v>1661</v>
      </c>
      <c r="I82" s="436" t="s">
        <v>1662</v>
      </c>
      <c r="J82" s="434">
        <v>3</v>
      </c>
      <c r="K82" s="437">
        <v>350</v>
      </c>
      <c r="L82" s="437">
        <f>+[3]!Tabla1[[#This Row],[Precio Unitario]]*[3]!Tabla1[[#This Row],[Cantidad de Insumos]]</f>
        <v>1050</v>
      </c>
      <c r="M82" s="438">
        <v>239301</v>
      </c>
      <c r="N82" s="435" t="s">
        <v>1663</v>
      </c>
    </row>
    <row r="83" spans="2:14" ht="12.75" x14ac:dyDescent="0.2">
      <c r="B83" s="14" t="str">
        <f>IF(Tabla1[[#This Row],[Código_Actividad]]="","",CONCATENATE(Tabla1[[#This Row],[POA]],".",Tabla1[[#This Row],[SRS]],".",Tabla1[[#This Row],[AREA]],".",Tabla1[[#This Row],[TIPO]]))</f>
        <v>...</v>
      </c>
      <c r="C83" s="14" t="s">
        <v>1060</v>
      </c>
      <c r="D83" s="14" t="s">
        <v>1060</v>
      </c>
      <c r="E83" s="14" t="s">
        <v>1060</v>
      </c>
      <c r="F83" s="14" t="s">
        <v>1060</v>
      </c>
      <c r="G83" s="434" t="s">
        <v>1446</v>
      </c>
      <c r="H83" s="435" t="s">
        <v>1664</v>
      </c>
      <c r="I83" s="436" t="s">
        <v>1665</v>
      </c>
      <c r="J83" s="434">
        <v>10</v>
      </c>
      <c r="K83" s="437">
        <v>300</v>
      </c>
      <c r="L83" s="437">
        <f>+[3]!Tabla1[[#This Row],[Precio Unitario]]*[3]!Tabla1[[#This Row],[Cantidad de Insumos]]</f>
        <v>3000</v>
      </c>
      <c r="M83" s="438">
        <v>239301</v>
      </c>
      <c r="N83" s="435" t="s">
        <v>1663</v>
      </c>
    </row>
    <row r="84" spans="2:14" ht="12.75" x14ac:dyDescent="0.2">
      <c r="B84" s="14" t="str">
        <f>IF(Tabla1[[#This Row],[Código_Actividad]]="","",CONCATENATE(Tabla1[[#This Row],[POA]],".",Tabla1[[#This Row],[SRS]],".",Tabla1[[#This Row],[AREA]],".",Tabla1[[#This Row],[TIPO]]))</f>
        <v>...</v>
      </c>
      <c r="C84" s="14" t="s">
        <v>1060</v>
      </c>
      <c r="D84" s="14" t="s">
        <v>1060</v>
      </c>
      <c r="E84" s="14" t="s">
        <v>1060</v>
      </c>
      <c r="F84" s="14" t="s">
        <v>1060</v>
      </c>
      <c r="G84" s="434" t="s">
        <v>1446</v>
      </c>
      <c r="H84" s="435" t="s">
        <v>1666</v>
      </c>
      <c r="I84" s="436" t="s">
        <v>1667</v>
      </c>
      <c r="J84" s="434">
        <v>5</v>
      </c>
      <c r="K84" s="437">
        <v>200</v>
      </c>
      <c r="L84" s="437">
        <f>+[3]!Tabla1[[#This Row],[Precio Unitario]]*[3]!Tabla1[[#This Row],[Cantidad de Insumos]]</f>
        <v>1000</v>
      </c>
      <c r="M84" s="438">
        <v>239301</v>
      </c>
      <c r="N84" s="435" t="s">
        <v>1663</v>
      </c>
    </row>
    <row r="85" spans="2:14" ht="12.75" x14ac:dyDescent="0.2">
      <c r="B85" s="14" t="str">
        <f>IF(Tabla1[[#This Row],[Código_Actividad]]="","",CONCATENATE(Tabla1[[#This Row],[POA]],".",Tabla1[[#This Row],[SRS]],".",Tabla1[[#This Row],[AREA]],".",Tabla1[[#This Row],[TIPO]]))</f>
        <v>...</v>
      </c>
      <c r="C85" s="14" t="s">
        <v>1060</v>
      </c>
      <c r="D85" s="14" t="s">
        <v>1060</v>
      </c>
      <c r="E85" s="14" t="s">
        <v>1060</v>
      </c>
      <c r="F85" s="14" t="s">
        <v>1060</v>
      </c>
      <c r="G85" s="434" t="s">
        <v>1446</v>
      </c>
      <c r="H85" s="435" t="s">
        <v>1668</v>
      </c>
      <c r="I85" s="436" t="s">
        <v>1667</v>
      </c>
      <c r="J85" s="434">
        <v>3</v>
      </c>
      <c r="K85" s="437">
        <v>200</v>
      </c>
      <c r="L85" s="437">
        <f>+[3]!Tabla1[[#This Row],[Precio Unitario]]*[3]!Tabla1[[#This Row],[Cantidad de Insumos]]</f>
        <v>600</v>
      </c>
      <c r="M85" s="438">
        <v>239301</v>
      </c>
      <c r="N85" s="435" t="s">
        <v>1663</v>
      </c>
    </row>
    <row r="86" spans="2:14" ht="12.75" x14ac:dyDescent="0.2">
      <c r="B86" s="14" t="str">
        <f>IF(Tabla1[[#This Row],[Código_Actividad]]="","",CONCATENATE(Tabla1[[#This Row],[POA]],".",Tabla1[[#This Row],[SRS]],".",Tabla1[[#This Row],[AREA]],".",Tabla1[[#This Row],[TIPO]]))</f>
        <v>...</v>
      </c>
      <c r="C86" s="14" t="s">
        <v>1060</v>
      </c>
      <c r="D86" s="14" t="s">
        <v>1060</v>
      </c>
      <c r="E86" s="14" t="s">
        <v>1060</v>
      </c>
      <c r="F86" s="14" t="s">
        <v>1060</v>
      </c>
      <c r="G86" s="434" t="s">
        <v>1446</v>
      </c>
      <c r="H86" s="435" t="s">
        <v>1669</v>
      </c>
      <c r="I86" s="436" t="s">
        <v>1670</v>
      </c>
      <c r="J86" s="434">
        <v>4</v>
      </c>
      <c r="K86" s="437">
        <v>300</v>
      </c>
      <c r="L86" s="437">
        <f>+[3]!Tabla1[[#This Row],[Precio Unitario]]*[3]!Tabla1[[#This Row],[Cantidad de Insumos]]</f>
        <v>1200</v>
      </c>
      <c r="M86" s="438">
        <v>239301</v>
      </c>
      <c r="N86" s="435" t="s">
        <v>1663</v>
      </c>
    </row>
    <row r="87" spans="2:14" ht="12.75" x14ac:dyDescent="0.2">
      <c r="B87" s="14" t="str">
        <f>IF(Tabla1[[#This Row],[Código_Actividad]]="","",CONCATENATE(Tabla1[[#This Row],[POA]],".",Tabla1[[#This Row],[SRS]],".",Tabla1[[#This Row],[AREA]],".",Tabla1[[#This Row],[TIPO]]))</f>
        <v>...</v>
      </c>
      <c r="C87" s="14" t="s">
        <v>1060</v>
      </c>
      <c r="D87" s="14" t="s">
        <v>1060</v>
      </c>
      <c r="E87" s="14" t="s">
        <v>1060</v>
      </c>
      <c r="F87" s="14" t="s">
        <v>1060</v>
      </c>
      <c r="G87" s="276" t="s">
        <v>1452</v>
      </c>
      <c r="H87" s="277" t="s">
        <v>1661</v>
      </c>
      <c r="I87" s="440" t="s">
        <v>1662</v>
      </c>
      <c r="J87" s="276">
        <v>3</v>
      </c>
      <c r="K87" s="279">
        <v>350</v>
      </c>
      <c r="L87" s="279">
        <f>+[3]!Tabla1[[#This Row],[Precio Unitario]]*[3]!Tabla1[[#This Row],[Cantidad de Insumos]]</f>
        <v>1050</v>
      </c>
      <c r="M87" s="438">
        <v>239301</v>
      </c>
      <c r="N87" s="435" t="s">
        <v>1663</v>
      </c>
    </row>
    <row r="88" spans="2:14" ht="12.75" x14ac:dyDescent="0.2">
      <c r="B88" s="14" t="str">
        <f>IF(Tabla1[[#This Row],[Código_Actividad]]="","",CONCATENATE(Tabla1[[#This Row],[POA]],".",Tabla1[[#This Row],[SRS]],".",Tabla1[[#This Row],[AREA]],".",Tabla1[[#This Row],[TIPO]]))</f>
        <v>...</v>
      </c>
      <c r="C88" s="14" t="s">
        <v>1060</v>
      </c>
      <c r="D88" s="14" t="s">
        <v>1060</v>
      </c>
      <c r="E88" s="14" t="s">
        <v>1060</v>
      </c>
      <c r="F88" s="14" t="s">
        <v>1060</v>
      </c>
      <c r="G88" s="276" t="s">
        <v>1452</v>
      </c>
      <c r="H88" s="277" t="s">
        <v>1664</v>
      </c>
      <c r="I88" s="440" t="s">
        <v>1665</v>
      </c>
      <c r="J88" s="276">
        <v>10</v>
      </c>
      <c r="K88" s="279">
        <v>300</v>
      </c>
      <c r="L88" s="279">
        <f>+[3]!Tabla1[[#This Row],[Precio Unitario]]*[3]!Tabla1[[#This Row],[Cantidad de Insumos]]</f>
        <v>3000</v>
      </c>
      <c r="M88" s="438">
        <v>239301</v>
      </c>
      <c r="N88" s="435" t="s">
        <v>1663</v>
      </c>
    </row>
    <row r="89" spans="2:14" ht="12.75" x14ac:dyDescent="0.2">
      <c r="B89" s="14" t="str">
        <f>IF(Tabla1[[#This Row],[Código_Actividad]]="","",CONCATENATE(Tabla1[[#This Row],[POA]],".",Tabla1[[#This Row],[SRS]],".",Tabla1[[#This Row],[AREA]],".",Tabla1[[#This Row],[TIPO]]))</f>
        <v>...</v>
      </c>
      <c r="C89" s="14" t="s">
        <v>1060</v>
      </c>
      <c r="D89" s="14" t="s">
        <v>1060</v>
      </c>
      <c r="E89" s="14" t="s">
        <v>1060</v>
      </c>
      <c r="F89" s="14" t="s">
        <v>1060</v>
      </c>
      <c r="G89" s="434" t="s">
        <v>1452</v>
      </c>
      <c r="H89" s="435" t="s">
        <v>1666</v>
      </c>
      <c r="I89" s="436" t="s">
        <v>1667</v>
      </c>
      <c r="J89" s="434">
        <v>5</v>
      </c>
      <c r="K89" s="437">
        <v>200</v>
      </c>
      <c r="L89" s="437">
        <f>+[3]!Tabla1[[#This Row],[Precio Unitario]]*[3]!Tabla1[[#This Row],[Cantidad de Insumos]]</f>
        <v>1000</v>
      </c>
      <c r="M89" s="438">
        <v>239301</v>
      </c>
      <c r="N89" s="435" t="s">
        <v>1663</v>
      </c>
    </row>
    <row r="90" spans="2:14" ht="12.75" x14ac:dyDescent="0.2">
      <c r="B90" s="14" t="str">
        <f>IF(Tabla1[[#This Row],[Código_Actividad]]="","",CONCATENATE(Tabla1[[#This Row],[POA]],".",Tabla1[[#This Row],[SRS]],".",Tabla1[[#This Row],[AREA]],".",Tabla1[[#This Row],[TIPO]]))</f>
        <v>...</v>
      </c>
      <c r="C90" s="14" t="s">
        <v>1060</v>
      </c>
      <c r="D90" s="14" t="s">
        <v>1060</v>
      </c>
      <c r="E90" s="14" t="s">
        <v>1060</v>
      </c>
      <c r="F90" s="14" t="s">
        <v>1060</v>
      </c>
      <c r="G90" s="434" t="s">
        <v>1452</v>
      </c>
      <c r="H90" s="435" t="s">
        <v>1668</v>
      </c>
      <c r="I90" s="436" t="s">
        <v>1667</v>
      </c>
      <c r="J90" s="434">
        <v>2</v>
      </c>
      <c r="K90" s="437">
        <v>200</v>
      </c>
      <c r="L90" s="437">
        <f>+[3]!Tabla1[[#This Row],[Precio Unitario]]*[3]!Tabla1[[#This Row],[Cantidad de Insumos]]</f>
        <v>400</v>
      </c>
      <c r="M90" s="438">
        <v>239301</v>
      </c>
      <c r="N90" s="435" t="s">
        <v>1663</v>
      </c>
    </row>
    <row r="91" spans="2:14" ht="12.75" x14ac:dyDescent="0.2">
      <c r="B91" s="14" t="str">
        <f>IF(Tabla1[[#This Row],[Código_Actividad]]="","",CONCATENATE(Tabla1[[#This Row],[POA]],".",Tabla1[[#This Row],[SRS]],".",Tabla1[[#This Row],[AREA]],".",Tabla1[[#This Row],[TIPO]]))</f>
        <v>...</v>
      </c>
      <c r="C91" s="14" t="s">
        <v>1060</v>
      </c>
      <c r="D91" s="14" t="s">
        <v>1060</v>
      </c>
      <c r="E91" s="14" t="s">
        <v>1060</v>
      </c>
      <c r="F91" s="14" t="s">
        <v>1060</v>
      </c>
      <c r="G91" s="434" t="s">
        <v>1452</v>
      </c>
      <c r="H91" s="435" t="s">
        <v>1669</v>
      </c>
      <c r="I91" s="436" t="s">
        <v>1670</v>
      </c>
      <c r="J91" s="434">
        <v>4</v>
      </c>
      <c r="K91" s="437">
        <v>300</v>
      </c>
      <c r="L91" s="437">
        <f>+[3]!Tabla1[[#This Row],[Precio Unitario]]*[3]!Tabla1[[#This Row],[Cantidad de Insumos]]</f>
        <v>1200</v>
      </c>
      <c r="M91" s="438">
        <v>239301</v>
      </c>
      <c r="N91" s="435" t="s">
        <v>1663</v>
      </c>
    </row>
    <row r="92" spans="2:14" ht="12.75" x14ac:dyDescent="0.2">
      <c r="B92" s="14" t="str">
        <f>IF(Tabla1[[#This Row],[Código_Actividad]]="","",CONCATENATE(Tabla1[[#This Row],[POA]],".",Tabla1[[#This Row],[SRS]],".",Tabla1[[#This Row],[AREA]],".",Tabla1[[#This Row],[TIPO]]))</f>
        <v>...</v>
      </c>
      <c r="C92" s="14" t="s">
        <v>1060</v>
      </c>
      <c r="D92" s="14" t="s">
        <v>1060</v>
      </c>
      <c r="E92" s="14" t="s">
        <v>1060</v>
      </c>
      <c r="F92" s="14" t="s">
        <v>1060</v>
      </c>
      <c r="G92" s="276" t="s">
        <v>1455</v>
      </c>
      <c r="H92" s="277" t="s">
        <v>1661</v>
      </c>
      <c r="I92" s="440" t="s">
        <v>1662</v>
      </c>
      <c r="J92" s="276">
        <v>3</v>
      </c>
      <c r="K92" s="279">
        <v>350</v>
      </c>
      <c r="L92" s="279">
        <f>+[3]!Tabla1[[#This Row],[Precio Unitario]]*[3]!Tabla1[[#This Row],[Cantidad de Insumos]]</f>
        <v>1050</v>
      </c>
      <c r="M92" s="438">
        <v>239301</v>
      </c>
      <c r="N92" s="435" t="s">
        <v>1663</v>
      </c>
    </row>
    <row r="93" spans="2:14" ht="12.75" x14ac:dyDescent="0.2">
      <c r="B93" s="14" t="str">
        <f>IF(Tabla1[[#This Row],[Código_Actividad]]="","",CONCATENATE(Tabla1[[#This Row],[POA]],".",Tabla1[[#This Row],[SRS]],".",Tabla1[[#This Row],[AREA]],".",Tabla1[[#This Row],[TIPO]]))</f>
        <v>...</v>
      </c>
      <c r="C93" s="14" t="s">
        <v>1060</v>
      </c>
      <c r="D93" s="14" t="s">
        <v>1060</v>
      </c>
      <c r="E93" s="14" t="s">
        <v>1060</v>
      </c>
      <c r="F93" s="14" t="s">
        <v>1060</v>
      </c>
      <c r="G93" s="276" t="s">
        <v>1455</v>
      </c>
      <c r="H93" s="277" t="s">
        <v>1664</v>
      </c>
      <c r="I93" s="440" t="s">
        <v>1665</v>
      </c>
      <c r="J93" s="276">
        <v>10</v>
      </c>
      <c r="K93" s="279">
        <v>300</v>
      </c>
      <c r="L93" s="279">
        <f>+[3]!Tabla1[[#This Row],[Precio Unitario]]*[3]!Tabla1[[#This Row],[Cantidad de Insumos]]</f>
        <v>3000</v>
      </c>
      <c r="M93" s="438">
        <v>239301</v>
      </c>
      <c r="N93" s="435" t="s">
        <v>1663</v>
      </c>
    </row>
    <row r="94" spans="2:14" ht="12.75" x14ac:dyDescent="0.2">
      <c r="B94" s="14" t="str">
        <f>IF(Tabla1[[#This Row],[Código_Actividad]]="","",CONCATENATE(Tabla1[[#This Row],[POA]],".",Tabla1[[#This Row],[SRS]],".",Tabla1[[#This Row],[AREA]],".",Tabla1[[#This Row],[TIPO]]))</f>
        <v>...</v>
      </c>
      <c r="C94" s="14" t="s">
        <v>1060</v>
      </c>
      <c r="D94" s="14" t="s">
        <v>1060</v>
      </c>
      <c r="E94" s="14" t="s">
        <v>1060</v>
      </c>
      <c r="F94" s="14" t="s">
        <v>1060</v>
      </c>
      <c r="G94" s="276" t="s">
        <v>1455</v>
      </c>
      <c r="H94" s="277" t="s">
        <v>1666</v>
      </c>
      <c r="I94" s="440" t="s">
        <v>1667</v>
      </c>
      <c r="J94" s="276">
        <v>5</v>
      </c>
      <c r="K94" s="279">
        <v>200</v>
      </c>
      <c r="L94" s="279">
        <f>+[3]!Tabla1[[#This Row],[Precio Unitario]]*[3]!Tabla1[[#This Row],[Cantidad de Insumos]]</f>
        <v>1000</v>
      </c>
      <c r="M94" s="438">
        <v>239301</v>
      </c>
      <c r="N94" s="435" t="s">
        <v>1663</v>
      </c>
    </row>
    <row r="95" spans="2:14" ht="12.75" x14ac:dyDescent="0.2">
      <c r="B95" s="14" t="str">
        <f>IF(Tabla1[[#This Row],[Código_Actividad]]="","",CONCATENATE(Tabla1[[#This Row],[POA]],".",Tabla1[[#This Row],[SRS]],".",Tabla1[[#This Row],[AREA]],".",Tabla1[[#This Row],[TIPO]]))</f>
        <v>...</v>
      </c>
      <c r="C95" s="14" t="s">
        <v>1060</v>
      </c>
      <c r="D95" s="14" t="s">
        <v>1060</v>
      </c>
      <c r="E95" s="14" t="s">
        <v>1060</v>
      </c>
      <c r="F95" s="14" t="s">
        <v>1060</v>
      </c>
      <c r="G95" s="276" t="s">
        <v>1455</v>
      </c>
      <c r="H95" s="277" t="s">
        <v>1668</v>
      </c>
      <c r="I95" s="440" t="s">
        <v>1667</v>
      </c>
      <c r="J95" s="276">
        <v>3</v>
      </c>
      <c r="K95" s="279">
        <v>200</v>
      </c>
      <c r="L95" s="279">
        <f>+[3]!Tabla1[[#This Row],[Precio Unitario]]*[3]!Tabla1[[#This Row],[Cantidad de Insumos]]</f>
        <v>600</v>
      </c>
      <c r="M95" s="438">
        <v>239301</v>
      </c>
      <c r="N95" s="435" t="s">
        <v>1663</v>
      </c>
    </row>
    <row r="96" spans="2:14" ht="12.75" x14ac:dyDescent="0.2">
      <c r="B96" s="14" t="str">
        <f>IF(Tabla1[[#This Row],[Código_Actividad]]="","",CONCATENATE(Tabla1[[#This Row],[POA]],".",Tabla1[[#This Row],[SRS]],".",Tabla1[[#This Row],[AREA]],".",Tabla1[[#This Row],[TIPO]]))</f>
        <v>...</v>
      </c>
      <c r="C96" s="14" t="s">
        <v>1060</v>
      </c>
      <c r="D96" s="14" t="s">
        <v>1060</v>
      </c>
      <c r="E96" s="14" t="s">
        <v>1060</v>
      </c>
      <c r="F96" s="14" t="s">
        <v>1060</v>
      </c>
      <c r="G96" s="434" t="s">
        <v>1455</v>
      </c>
      <c r="H96" s="435" t="s">
        <v>1669</v>
      </c>
      <c r="I96" s="436" t="s">
        <v>1670</v>
      </c>
      <c r="J96" s="434">
        <v>4</v>
      </c>
      <c r="K96" s="437">
        <v>300</v>
      </c>
      <c r="L96" s="437">
        <f>+[3]!Tabla1[[#This Row],[Precio Unitario]]*[3]!Tabla1[[#This Row],[Cantidad de Insumos]]</f>
        <v>1200</v>
      </c>
      <c r="M96" s="438">
        <v>239301</v>
      </c>
      <c r="N96" s="435" t="s">
        <v>1663</v>
      </c>
    </row>
    <row r="97" spans="2:14" ht="12.75" x14ac:dyDescent="0.2">
      <c r="B97" s="14" t="str">
        <f>IF(Tabla1[[#This Row],[Código_Actividad]]="","",CONCATENATE(Tabla1[[#This Row],[POA]],".",Tabla1[[#This Row],[SRS]],".",Tabla1[[#This Row],[AREA]],".",Tabla1[[#This Row],[TIPO]]))</f>
        <v>...</v>
      </c>
      <c r="C97" s="14" t="s">
        <v>1060</v>
      </c>
      <c r="D97" s="14" t="s">
        <v>1060</v>
      </c>
      <c r="E97" s="14" t="s">
        <v>1060</v>
      </c>
      <c r="F97" s="14" t="s">
        <v>1060</v>
      </c>
      <c r="G97" s="276" t="s">
        <v>1518</v>
      </c>
      <c r="H97" s="277" t="s">
        <v>1673</v>
      </c>
      <c r="I97" s="440" t="s">
        <v>1670</v>
      </c>
      <c r="J97" s="276">
        <v>1</v>
      </c>
      <c r="K97" s="279">
        <v>30000</v>
      </c>
      <c r="L97" s="279">
        <f>+[3]!Tabla1[[#This Row],[Precio Unitario]]*[3]!Tabla1[[#This Row],[Cantidad de Insumos]]</f>
        <v>30000</v>
      </c>
      <c r="M97" s="438">
        <v>239301</v>
      </c>
      <c r="N97" s="435" t="s">
        <v>1663</v>
      </c>
    </row>
    <row r="98" spans="2:14" ht="12.75" x14ac:dyDescent="0.2">
      <c r="B98" s="14" t="str">
        <f>IF(Tabla1[[#This Row],[Código_Actividad]]="","",CONCATENATE(Tabla1[[#This Row],[POA]],".",Tabla1[[#This Row],[SRS]],".",Tabla1[[#This Row],[AREA]],".",Tabla1[[#This Row],[TIPO]]))</f>
        <v>...</v>
      </c>
      <c r="C98" s="14" t="s">
        <v>1060</v>
      </c>
      <c r="D98" s="14" t="s">
        <v>1060</v>
      </c>
      <c r="E98" s="14" t="s">
        <v>1060</v>
      </c>
      <c r="F98" s="14" t="s">
        <v>1060</v>
      </c>
      <c r="G98" s="276" t="s">
        <v>1518</v>
      </c>
      <c r="H98" s="277" t="s">
        <v>1674</v>
      </c>
      <c r="I98" s="440" t="s">
        <v>1670</v>
      </c>
      <c r="J98" s="276">
        <v>1</v>
      </c>
      <c r="K98" s="279">
        <v>20000</v>
      </c>
      <c r="L98" s="279">
        <f>+[3]!Tabla1[[#This Row],[Precio Unitario]]*[3]!Tabla1[[#This Row],[Cantidad de Insumos]]</f>
        <v>20000</v>
      </c>
      <c r="M98" s="438">
        <v>239301</v>
      </c>
      <c r="N98" s="435" t="s">
        <v>1663</v>
      </c>
    </row>
    <row r="99" spans="2:14" ht="12.75" x14ac:dyDescent="0.2">
      <c r="B99" s="14" t="str">
        <f>IF(Tabla1[[#This Row],[Código_Actividad]]="","",CONCATENATE(Tabla1[[#This Row],[POA]],".",Tabla1[[#This Row],[SRS]],".",Tabla1[[#This Row],[AREA]],".",Tabla1[[#This Row],[TIPO]]))</f>
        <v>...</v>
      </c>
      <c r="C99" s="14" t="s">
        <v>1060</v>
      </c>
      <c r="D99" s="14" t="s">
        <v>1060</v>
      </c>
      <c r="E99" s="14" t="s">
        <v>1060</v>
      </c>
      <c r="F99" s="14" t="s">
        <v>1060</v>
      </c>
      <c r="G99" s="276" t="s">
        <v>1518</v>
      </c>
      <c r="H99" s="277" t="s">
        <v>1675</v>
      </c>
      <c r="I99" s="440" t="s">
        <v>1670</v>
      </c>
      <c r="J99" s="276">
        <v>1</v>
      </c>
      <c r="K99" s="279">
        <v>20000</v>
      </c>
      <c r="L99" s="279">
        <f>+[3]!Tabla1[[#This Row],[Precio Unitario]]*[3]!Tabla1[[#This Row],[Cantidad de Insumos]]</f>
        <v>20000</v>
      </c>
      <c r="M99" s="438">
        <v>239301</v>
      </c>
      <c r="N99" s="435" t="s">
        <v>1663</v>
      </c>
    </row>
    <row r="100" spans="2:14" ht="12.75" x14ac:dyDescent="0.2">
      <c r="B100" s="14" t="str">
        <f>IF(Tabla1[[#This Row],[Código_Actividad]]="","",CONCATENATE(Tabla1[[#This Row],[POA]],".",Tabla1[[#This Row],[SRS]],".",Tabla1[[#This Row],[AREA]],".",Tabla1[[#This Row],[TIPO]]))</f>
        <v>...</v>
      </c>
      <c r="C100" s="14" t="s">
        <v>1060</v>
      </c>
      <c r="D100" s="14" t="s">
        <v>1060</v>
      </c>
      <c r="E100" s="14" t="s">
        <v>1060</v>
      </c>
      <c r="F100" s="14" t="s">
        <v>1060</v>
      </c>
      <c r="G100" s="276" t="s">
        <v>1518</v>
      </c>
      <c r="H100" s="277" t="s">
        <v>1661</v>
      </c>
      <c r="I100" s="440" t="s">
        <v>1662</v>
      </c>
      <c r="J100" s="276">
        <v>4</v>
      </c>
      <c r="K100" s="279">
        <v>350</v>
      </c>
      <c r="L100" s="279">
        <f>+[3]!Tabla1[[#This Row],[Precio Unitario]]*[3]!Tabla1[[#This Row],[Cantidad de Insumos]]</f>
        <v>1400</v>
      </c>
      <c r="M100" s="438">
        <v>239301</v>
      </c>
      <c r="N100" s="435" t="s">
        <v>1663</v>
      </c>
    </row>
    <row r="101" spans="2:14" ht="12.75" x14ac:dyDescent="0.2">
      <c r="B101" s="14" t="str">
        <f>IF(Tabla1[[#This Row],[Código_Actividad]]="","",CONCATENATE(Tabla1[[#This Row],[POA]],".",Tabla1[[#This Row],[SRS]],".",Tabla1[[#This Row],[AREA]],".",Tabla1[[#This Row],[TIPO]]))</f>
        <v>...</v>
      </c>
      <c r="C101" s="14" t="s">
        <v>1060</v>
      </c>
      <c r="D101" s="14" t="s">
        <v>1060</v>
      </c>
      <c r="E101" s="14" t="s">
        <v>1060</v>
      </c>
      <c r="F101" s="14" t="s">
        <v>1060</v>
      </c>
      <c r="G101" s="276" t="s">
        <v>1518</v>
      </c>
      <c r="H101" s="277" t="s">
        <v>1664</v>
      </c>
      <c r="I101" s="440" t="s">
        <v>1665</v>
      </c>
      <c r="J101" s="276">
        <v>10</v>
      </c>
      <c r="K101" s="279">
        <v>300</v>
      </c>
      <c r="L101" s="279">
        <f>+[3]!Tabla1[[#This Row],[Precio Unitario]]*[3]!Tabla1[[#This Row],[Cantidad de Insumos]]</f>
        <v>3000</v>
      </c>
      <c r="M101" s="438">
        <v>239301</v>
      </c>
      <c r="N101" s="435" t="s">
        <v>1663</v>
      </c>
    </row>
    <row r="102" spans="2:14" ht="12.75" x14ac:dyDescent="0.2">
      <c r="B102" s="14" t="str">
        <f>IF(Tabla1[[#This Row],[Código_Actividad]]="","",CONCATENATE(Tabla1[[#This Row],[POA]],".",Tabla1[[#This Row],[SRS]],".",Tabla1[[#This Row],[AREA]],".",Tabla1[[#This Row],[TIPO]]))</f>
        <v>...</v>
      </c>
      <c r="C102" s="14" t="s">
        <v>1060</v>
      </c>
      <c r="D102" s="14" t="s">
        <v>1060</v>
      </c>
      <c r="E102" s="14" t="s">
        <v>1060</v>
      </c>
      <c r="F102" s="14" t="s">
        <v>1060</v>
      </c>
      <c r="G102" s="276" t="s">
        <v>1518</v>
      </c>
      <c r="H102" s="277" t="s">
        <v>1666</v>
      </c>
      <c r="I102" s="440" t="s">
        <v>1667</v>
      </c>
      <c r="J102" s="276">
        <v>5</v>
      </c>
      <c r="K102" s="279">
        <v>200</v>
      </c>
      <c r="L102" s="279">
        <f>+[3]!Tabla1[[#This Row],[Precio Unitario]]*[3]!Tabla1[[#This Row],[Cantidad de Insumos]]</f>
        <v>1000</v>
      </c>
      <c r="M102" s="438">
        <v>239301</v>
      </c>
      <c r="N102" s="435" t="s">
        <v>1663</v>
      </c>
    </row>
    <row r="103" spans="2:14" ht="12.75" x14ac:dyDescent="0.2">
      <c r="B103" s="14" t="str">
        <f>IF(Tabla1[[#This Row],[Código_Actividad]]="","",CONCATENATE(Tabla1[[#This Row],[POA]],".",Tabla1[[#This Row],[SRS]],".",Tabla1[[#This Row],[AREA]],".",Tabla1[[#This Row],[TIPO]]))</f>
        <v>...</v>
      </c>
      <c r="C103" s="14" t="s">
        <v>1060</v>
      </c>
      <c r="D103" s="14" t="s">
        <v>1060</v>
      </c>
      <c r="E103" s="14" t="s">
        <v>1060</v>
      </c>
      <c r="F103" s="14" t="s">
        <v>1060</v>
      </c>
      <c r="G103" s="276" t="s">
        <v>1518</v>
      </c>
      <c r="H103" s="277" t="s">
        <v>1668</v>
      </c>
      <c r="I103" s="440" t="s">
        <v>1667</v>
      </c>
      <c r="J103" s="276">
        <v>5</v>
      </c>
      <c r="K103" s="279">
        <v>200</v>
      </c>
      <c r="L103" s="279">
        <f>+[3]!Tabla1[[#This Row],[Precio Unitario]]*[3]!Tabla1[[#This Row],[Cantidad de Insumos]]</f>
        <v>1000</v>
      </c>
      <c r="M103" s="438">
        <v>239301</v>
      </c>
      <c r="N103" s="435" t="s">
        <v>1663</v>
      </c>
    </row>
    <row r="104" spans="2:14" ht="12.75" x14ac:dyDescent="0.2">
      <c r="B104" s="14" t="str">
        <f>IF(Tabla1[[#This Row],[Código_Actividad]]="","",CONCATENATE(Tabla1[[#This Row],[POA]],".",Tabla1[[#This Row],[SRS]],".",Tabla1[[#This Row],[AREA]],".",Tabla1[[#This Row],[TIPO]]))</f>
        <v>...</v>
      </c>
      <c r="C104" s="14" t="s">
        <v>1060</v>
      </c>
      <c r="D104" s="14" t="s">
        <v>1060</v>
      </c>
      <c r="E104" s="14" t="s">
        <v>1060</v>
      </c>
      <c r="F104" s="14" t="s">
        <v>1060</v>
      </c>
      <c r="G104" s="276" t="s">
        <v>1518</v>
      </c>
      <c r="H104" s="277" t="s">
        <v>1671</v>
      </c>
      <c r="I104" s="440" t="s">
        <v>1667</v>
      </c>
      <c r="J104" s="276">
        <v>2</v>
      </c>
      <c r="K104" s="279">
        <v>200</v>
      </c>
      <c r="L104" s="279">
        <f>+[3]!Tabla1[[#This Row],[Precio Unitario]]*[3]!Tabla1[[#This Row],[Cantidad de Insumos]]</f>
        <v>400</v>
      </c>
      <c r="M104" s="438">
        <v>239301</v>
      </c>
      <c r="N104" s="435" t="s">
        <v>1663</v>
      </c>
    </row>
    <row r="105" spans="2:14" ht="12.75" x14ac:dyDescent="0.2">
      <c r="B105" s="14" t="str">
        <f>IF(Tabla1[[#This Row],[Código_Actividad]]="","",CONCATENATE(Tabla1[[#This Row],[POA]],".",Tabla1[[#This Row],[SRS]],".",Tabla1[[#This Row],[AREA]],".",Tabla1[[#This Row],[TIPO]]))</f>
        <v>...</v>
      </c>
      <c r="C105" s="14" t="s">
        <v>1060</v>
      </c>
      <c r="D105" s="14" t="s">
        <v>1060</v>
      </c>
      <c r="E105" s="14" t="s">
        <v>1060</v>
      </c>
      <c r="F105" s="14" t="s">
        <v>1060</v>
      </c>
      <c r="G105" s="276" t="s">
        <v>1518</v>
      </c>
      <c r="H105" s="277" t="s">
        <v>1669</v>
      </c>
      <c r="I105" s="440" t="s">
        <v>1670</v>
      </c>
      <c r="J105" s="276">
        <v>4</v>
      </c>
      <c r="K105" s="279">
        <v>300</v>
      </c>
      <c r="L105" s="279">
        <f>+[3]!Tabla1[[#This Row],[Precio Unitario]]*[3]!Tabla1[[#This Row],[Cantidad de Insumos]]</f>
        <v>1200</v>
      </c>
      <c r="M105" s="438">
        <v>239301</v>
      </c>
      <c r="N105" s="435" t="s">
        <v>1663</v>
      </c>
    </row>
    <row r="106" spans="2:14" ht="12.75" x14ac:dyDescent="0.2">
      <c r="B106" s="14" t="str">
        <f>IF(Tabla1[[#This Row],[Código_Actividad]]="","",CONCATENATE(Tabla1[[#This Row],[POA]],".",Tabla1[[#This Row],[SRS]],".",Tabla1[[#This Row],[AREA]],".",Tabla1[[#This Row],[TIPO]]))</f>
        <v>...</v>
      </c>
      <c r="C106" s="14" t="s">
        <v>1060</v>
      </c>
      <c r="D106" s="14" t="s">
        <v>1060</v>
      </c>
      <c r="E106" s="14" t="s">
        <v>1060</v>
      </c>
      <c r="F106" s="14" t="s">
        <v>1060</v>
      </c>
      <c r="G106" s="276" t="s">
        <v>1518</v>
      </c>
      <c r="H106" s="277" t="s">
        <v>1672</v>
      </c>
      <c r="I106" s="440" t="s">
        <v>1662</v>
      </c>
      <c r="J106" s="276">
        <v>4</v>
      </c>
      <c r="K106" s="279">
        <v>80</v>
      </c>
      <c r="L106" s="279">
        <f>+[3]!Tabla1[[#This Row],[Precio Unitario]]*[3]!Tabla1[[#This Row],[Cantidad de Insumos]]</f>
        <v>320</v>
      </c>
      <c r="M106" s="438">
        <v>239301</v>
      </c>
      <c r="N106" s="435" t="s">
        <v>1663</v>
      </c>
    </row>
    <row r="107" spans="2:14" ht="12.75" x14ac:dyDescent="0.2">
      <c r="B107" s="14" t="str">
        <f>IF(Tabla1[[#This Row],[Código_Actividad]]="","",CONCATENATE(Tabla1[[#This Row],[POA]],".",Tabla1[[#This Row],[SRS]],".",Tabla1[[#This Row],[AREA]],".",Tabla1[[#This Row],[TIPO]]))</f>
        <v>...</v>
      </c>
      <c r="C107" s="14" t="s">
        <v>1060</v>
      </c>
      <c r="D107" s="14" t="s">
        <v>1060</v>
      </c>
      <c r="E107" s="14" t="s">
        <v>1060</v>
      </c>
      <c r="F107" s="14" t="s">
        <v>1060</v>
      </c>
      <c r="G107" s="276" t="s">
        <v>1126</v>
      </c>
      <c r="H107" s="277" t="s">
        <v>1666</v>
      </c>
      <c r="I107" s="440" t="s">
        <v>1667</v>
      </c>
      <c r="J107" s="276">
        <v>5</v>
      </c>
      <c r="K107" s="279">
        <v>200</v>
      </c>
      <c r="L107" s="279">
        <f>+[3]!Tabla1[[#This Row],[Precio Unitario]]*[3]!Tabla1[[#This Row],[Cantidad de Insumos]]</f>
        <v>1000</v>
      </c>
      <c r="M107" s="438">
        <v>239301</v>
      </c>
      <c r="N107" s="435" t="s">
        <v>1663</v>
      </c>
    </row>
    <row r="108" spans="2:14" ht="12.75" x14ac:dyDescent="0.2">
      <c r="B108" s="14" t="str">
        <f>IF(Tabla1[[#This Row],[Código_Actividad]]="","",CONCATENATE(Tabla1[[#This Row],[POA]],".",Tabla1[[#This Row],[SRS]],".",Tabla1[[#This Row],[AREA]],".",Tabla1[[#This Row],[TIPO]]))</f>
        <v>...</v>
      </c>
      <c r="C108" s="14" t="s">
        <v>1060</v>
      </c>
      <c r="D108" s="14" t="s">
        <v>1060</v>
      </c>
      <c r="E108" s="14" t="s">
        <v>1060</v>
      </c>
      <c r="F108" s="14" t="s">
        <v>1060</v>
      </c>
      <c r="G108" s="276" t="s">
        <v>1126</v>
      </c>
      <c r="H108" s="277" t="s">
        <v>1668</v>
      </c>
      <c r="I108" s="440" t="s">
        <v>1667</v>
      </c>
      <c r="J108" s="276">
        <v>3</v>
      </c>
      <c r="K108" s="279">
        <v>200</v>
      </c>
      <c r="L108" s="279">
        <f>+[3]!Tabla1[[#This Row],[Precio Unitario]]*[3]!Tabla1[[#This Row],[Cantidad de Insumos]]</f>
        <v>600</v>
      </c>
      <c r="M108" s="438">
        <v>239301</v>
      </c>
      <c r="N108" s="435" t="s">
        <v>1663</v>
      </c>
    </row>
    <row r="109" spans="2:14" ht="12.75" x14ac:dyDescent="0.2">
      <c r="B109" s="14" t="str">
        <f>IF(Tabla1[[#This Row],[Código_Actividad]]="","",CONCATENATE(Tabla1[[#This Row],[POA]],".",Tabla1[[#This Row],[SRS]],".",Tabla1[[#This Row],[AREA]],".",Tabla1[[#This Row],[TIPO]]))</f>
        <v>...</v>
      </c>
      <c r="C109" s="14" t="s">
        <v>1060</v>
      </c>
      <c r="D109" s="14" t="s">
        <v>1060</v>
      </c>
      <c r="E109" s="14" t="s">
        <v>1060</v>
      </c>
      <c r="F109" s="14" t="s">
        <v>1060</v>
      </c>
      <c r="G109" s="276" t="s">
        <v>1126</v>
      </c>
      <c r="H109" s="277" t="s">
        <v>1671</v>
      </c>
      <c r="I109" s="440" t="s">
        <v>1667</v>
      </c>
      <c r="J109" s="276">
        <v>5</v>
      </c>
      <c r="K109" s="279">
        <v>200</v>
      </c>
      <c r="L109" s="279">
        <f>+[3]!Tabla1[[#This Row],[Precio Unitario]]*[3]!Tabla1[[#This Row],[Cantidad de Insumos]]</f>
        <v>1000</v>
      </c>
      <c r="M109" s="438">
        <v>239301</v>
      </c>
      <c r="N109" s="435" t="s">
        <v>1663</v>
      </c>
    </row>
    <row r="110" spans="2:14" ht="12.75" x14ac:dyDescent="0.2">
      <c r="B110" s="14" t="str">
        <f>IF(Tabla1[[#This Row],[Código_Actividad]]="","",CONCATENATE(Tabla1[[#This Row],[POA]],".",Tabla1[[#This Row],[SRS]],".",Tabla1[[#This Row],[AREA]],".",Tabla1[[#This Row],[TIPO]]))</f>
        <v>...</v>
      </c>
      <c r="C110" s="14" t="s">
        <v>1060</v>
      </c>
      <c r="D110" s="14" t="s">
        <v>1060</v>
      </c>
      <c r="E110" s="14" t="s">
        <v>1060</v>
      </c>
      <c r="F110" s="14" t="s">
        <v>1060</v>
      </c>
      <c r="G110" s="276" t="s">
        <v>1126</v>
      </c>
      <c r="H110" s="277" t="s">
        <v>1673</v>
      </c>
      <c r="I110" s="440" t="s">
        <v>1670</v>
      </c>
      <c r="J110" s="276">
        <v>1</v>
      </c>
      <c r="K110" s="279">
        <v>30000</v>
      </c>
      <c r="L110" s="279">
        <f>+[3]!Tabla1[[#This Row],[Precio Unitario]]*[3]!Tabla1[[#This Row],[Cantidad de Insumos]]</f>
        <v>30000</v>
      </c>
      <c r="M110" s="438">
        <v>239301</v>
      </c>
      <c r="N110" s="435" t="s">
        <v>1663</v>
      </c>
    </row>
    <row r="111" spans="2:14" ht="12.75" x14ac:dyDescent="0.2">
      <c r="B111" s="14" t="str">
        <f>IF(Tabla1[[#This Row],[Código_Actividad]]="","",CONCATENATE(Tabla1[[#This Row],[POA]],".",Tabla1[[#This Row],[SRS]],".",Tabla1[[#This Row],[AREA]],".",Tabla1[[#This Row],[TIPO]]))</f>
        <v>...</v>
      </c>
      <c r="C111" s="14" t="s">
        <v>1060</v>
      </c>
      <c r="D111" s="14" t="s">
        <v>1060</v>
      </c>
      <c r="E111" s="14" t="s">
        <v>1060</v>
      </c>
      <c r="F111" s="14" t="s">
        <v>1060</v>
      </c>
      <c r="G111" s="276" t="s">
        <v>1126</v>
      </c>
      <c r="H111" s="277" t="s">
        <v>1674</v>
      </c>
      <c r="I111" s="440" t="s">
        <v>1670</v>
      </c>
      <c r="J111" s="276">
        <v>1</v>
      </c>
      <c r="K111" s="279">
        <v>20000</v>
      </c>
      <c r="L111" s="279">
        <f>+[3]!Tabla1[[#This Row],[Precio Unitario]]*[3]!Tabla1[[#This Row],[Cantidad de Insumos]]</f>
        <v>20000</v>
      </c>
      <c r="M111" s="438">
        <v>239301</v>
      </c>
      <c r="N111" s="435" t="s">
        <v>1663</v>
      </c>
    </row>
    <row r="112" spans="2:14" ht="12.75" x14ac:dyDescent="0.2">
      <c r="B112" s="14" t="str">
        <f>IF(Tabla1[[#This Row],[Código_Actividad]]="","",CONCATENATE(Tabla1[[#This Row],[POA]],".",Tabla1[[#This Row],[SRS]],".",Tabla1[[#This Row],[AREA]],".",Tabla1[[#This Row],[TIPO]]))</f>
        <v>...</v>
      </c>
      <c r="C112" s="14" t="s">
        <v>1060</v>
      </c>
      <c r="D112" s="14" t="s">
        <v>1060</v>
      </c>
      <c r="E112" s="14" t="s">
        <v>1060</v>
      </c>
      <c r="F112" s="14" t="s">
        <v>1060</v>
      </c>
      <c r="G112" s="276" t="s">
        <v>1126</v>
      </c>
      <c r="H112" s="277" t="s">
        <v>1676</v>
      </c>
      <c r="I112" s="440" t="s">
        <v>1670</v>
      </c>
      <c r="J112" s="276">
        <v>1</v>
      </c>
      <c r="K112" s="279">
        <v>20000</v>
      </c>
      <c r="L112" s="279">
        <f>+[3]!Tabla1[[#This Row],[Precio Unitario]]*[3]!Tabla1[[#This Row],[Cantidad de Insumos]]</f>
        <v>20000</v>
      </c>
      <c r="M112" s="438">
        <v>239301</v>
      </c>
      <c r="N112" s="435" t="s">
        <v>1663</v>
      </c>
    </row>
    <row r="113" spans="2:14" ht="12.75" x14ac:dyDescent="0.2">
      <c r="B113" s="14" t="str">
        <f>IF(Tabla1[[#This Row],[Código_Actividad]]="","",CONCATENATE(Tabla1[[#This Row],[POA]],".",Tabla1[[#This Row],[SRS]],".",Tabla1[[#This Row],[AREA]],".",Tabla1[[#This Row],[TIPO]]))</f>
        <v>...</v>
      </c>
      <c r="C113" s="14" t="s">
        <v>1060</v>
      </c>
      <c r="D113" s="14" t="s">
        <v>1060</v>
      </c>
      <c r="E113" s="14" t="s">
        <v>1060</v>
      </c>
      <c r="F113" s="14" t="s">
        <v>1060</v>
      </c>
      <c r="G113" s="276" t="s">
        <v>1126</v>
      </c>
      <c r="H113" s="277" t="s">
        <v>1661</v>
      </c>
      <c r="I113" s="440" t="s">
        <v>1662</v>
      </c>
      <c r="J113" s="276">
        <v>2</v>
      </c>
      <c r="K113" s="279">
        <v>350</v>
      </c>
      <c r="L113" s="279">
        <f>+[3]!Tabla1[[#This Row],[Precio Unitario]]*[3]!Tabla1[[#This Row],[Cantidad de Insumos]]</f>
        <v>700</v>
      </c>
      <c r="M113" s="438">
        <v>239301</v>
      </c>
      <c r="N113" s="435" t="s">
        <v>1663</v>
      </c>
    </row>
    <row r="114" spans="2:14" ht="12.75" x14ac:dyDescent="0.2">
      <c r="B114" s="14" t="str">
        <f>IF(Tabla1[[#This Row],[Código_Actividad]]="","",CONCATENATE(Tabla1[[#This Row],[POA]],".",Tabla1[[#This Row],[SRS]],".",Tabla1[[#This Row],[AREA]],".",Tabla1[[#This Row],[TIPO]]))</f>
        <v>...</v>
      </c>
      <c r="C114" s="14" t="s">
        <v>1060</v>
      </c>
      <c r="D114" s="14" t="s">
        <v>1060</v>
      </c>
      <c r="E114" s="14" t="s">
        <v>1060</v>
      </c>
      <c r="F114" s="14" t="s">
        <v>1060</v>
      </c>
      <c r="G114" s="276" t="s">
        <v>1126</v>
      </c>
      <c r="H114" s="277" t="s">
        <v>1677</v>
      </c>
      <c r="I114" s="440" t="s">
        <v>1670</v>
      </c>
      <c r="J114" s="276">
        <v>4</v>
      </c>
      <c r="K114" s="279">
        <v>300</v>
      </c>
      <c r="L114" s="279">
        <f>+[3]!Tabla1[[#This Row],[Precio Unitario]]*[3]!Tabla1[[#This Row],[Cantidad de Insumos]]</f>
        <v>1200</v>
      </c>
      <c r="M114" s="438">
        <v>239301</v>
      </c>
      <c r="N114" s="435" t="s">
        <v>1663</v>
      </c>
    </row>
    <row r="115" spans="2:14" ht="12.75" x14ac:dyDescent="0.2">
      <c r="B115" s="14" t="str">
        <f>IF(Tabla1[[#This Row],[Código_Actividad]]="","",CONCATENATE(Tabla1[[#This Row],[POA]],".",Tabla1[[#This Row],[SRS]],".",Tabla1[[#This Row],[AREA]],".",Tabla1[[#This Row],[TIPO]]))</f>
        <v>...</v>
      </c>
      <c r="C115" s="14" t="s">
        <v>1060</v>
      </c>
      <c r="D115" s="14" t="s">
        <v>1060</v>
      </c>
      <c r="E115" s="14" t="s">
        <v>1060</v>
      </c>
      <c r="F115" s="14" t="s">
        <v>1060</v>
      </c>
      <c r="G115" s="276" t="s">
        <v>1126</v>
      </c>
      <c r="H115" s="277" t="s">
        <v>1678</v>
      </c>
      <c r="I115" s="440" t="s">
        <v>1662</v>
      </c>
      <c r="J115" s="276">
        <v>5</v>
      </c>
      <c r="K115" s="279">
        <v>100</v>
      </c>
      <c r="L115" s="279">
        <f>+[3]!Tabla1[[#This Row],[Precio Unitario]]*[3]!Tabla1[[#This Row],[Cantidad de Insumos]]</f>
        <v>500</v>
      </c>
      <c r="M115" s="438">
        <v>239301</v>
      </c>
      <c r="N115" s="435" t="s">
        <v>1663</v>
      </c>
    </row>
    <row r="116" spans="2:14" ht="12.75" x14ac:dyDescent="0.2">
      <c r="B116" s="14" t="str">
        <f>IF(Tabla1[[#This Row],[Código_Actividad]]="","",CONCATENATE(Tabla1[[#This Row],[POA]],".",Tabla1[[#This Row],[SRS]],".",Tabla1[[#This Row],[AREA]],".",Tabla1[[#This Row],[TIPO]]))</f>
        <v>...</v>
      </c>
      <c r="C116" s="14" t="s">
        <v>1060</v>
      </c>
      <c r="D116" s="14" t="s">
        <v>1060</v>
      </c>
      <c r="E116" s="14" t="s">
        <v>1060</v>
      </c>
      <c r="F116" s="14" t="s">
        <v>1060</v>
      </c>
      <c r="G116" s="276" t="s">
        <v>1126</v>
      </c>
      <c r="H116" s="277" t="s">
        <v>1679</v>
      </c>
      <c r="I116" s="440" t="s">
        <v>1665</v>
      </c>
      <c r="J116" s="276">
        <v>10</v>
      </c>
      <c r="K116" s="279">
        <v>300</v>
      </c>
      <c r="L116" s="279">
        <f>+[3]!Tabla1[[#This Row],[Precio Unitario]]*[3]!Tabla1[[#This Row],[Cantidad de Insumos]]</f>
        <v>3000</v>
      </c>
      <c r="M116" s="438">
        <v>239301</v>
      </c>
      <c r="N116" s="435" t="s">
        <v>1663</v>
      </c>
    </row>
    <row r="117" spans="2:14" ht="12.75" x14ac:dyDescent="0.2">
      <c r="B117" s="14" t="str">
        <f>IF(Tabla1[[#This Row],[Código_Actividad]]="","",CONCATENATE(Tabla1[[#This Row],[POA]],".",Tabla1[[#This Row],[SRS]],".",Tabla1[[#This Row],[AREA]],".",Tabla1[[#This Row],[TIPO]]))</f>
        <v>...</v>
      </c>
      <c r="C117" s="14" t="s">
        <v>1060</v>
      </c>
      <c r="D117" s="14" t="s">
        <v>1060</v>
      </c>
      <c r="E117" s="14" t="s">
        <v>1060</v>
      </c>
      <c r="F117" s="14" t="s">
        <v>1060</v>
      </c>
      <c r="G117" s="276" t="s">
        <v>1126</v>
      </c>
      <c r="H117" s="277" t="s">
        <v>1680</v>
      </c>
      <c r="I117" s="440" t="s">
        <v>1670</v>
      </c>
      <c r="J117" s="276">
        <v>1</v>
      </c>
      <c r="K117" s="279">
        <v>10000</v>
      </c>
      <c r="L117" s="279">
        <f>+[3]!Tabla1[[#This Row],[Precio Unitario]]*[3]!Tabla1[[#This Row],[Cantidad de Insumos]]</f>
        <v>10000</v>
      </c>
      <c r="M117" s="438">
        <v>239301</v>
      </c>
      <c r="N117" s="435" t="s">
        <v>1663</v>
      </c>
    </row>
    <row r="118" spans="2:14" ht="12.75" x14ac:dyDescent="0.2">
      <c r="B118" s="14" t="str">
        <f>IF(Tabla1[[#This Row],[Código_Actividad]]="","",CONCATENATE(Tabla1[[#This Row],[POA]],".",Tabla1[[#This Row],[SRS]],".",Tabla1[[#This Row],[AREA]],".",Tabla1[[#This Row],[TIPO]]))</f>
        <v>...</v>
      </c>
      <c r="C118" s="14" t="s">
        <v>1060</v>
      </c>
      <c r="D118" s="14" t="s">
        <v>1060</v>
      </c>
      <c r="E118" s="14" t="s">
        <v>1060</v>
      </c>
      <c r="F118" s="14" t="s">
        <v>1060</v>
      </c>
      <c r="G118" s="276" t="s">
        <v>1126</v>
      </c>
      <c r="H118" s="441" t="s">
        <v>1681</v>
      </c>
      <c r="I118" s="440" t="s">
        <v>1662</v>
      </c>
      <c r="J118" s="276">
        <v>4</v>
      </c>
      <c r="K118" s="279">
        <v>250</v>
      </c>
      <c r="L118" s="279">
        <f>+[3]!Tabla1[[#This Row],[Precio Unitario]]*[3]!Tabla1[[#This Row],[Cantidad de Insumos]]</f>
        <v>1000</v>
      </c>
      <c r="M118" s="438">
        <v>239301</v>
      </c>
      <c r="N118" s="435" t="s">
        <v>1663</v>
      </c>
    </row>
    <row r="119" spans="2:14" ht="12.75" x14ac:dyDescent="0.2">
      <c r="B119" s="14" t="str">
        <f>IF(Tabla1[[#This Row],[Código_Actividad]]="","",CONCATENATE(Tabla1[[#This Row],[POA]],".",Tabla1[[#This Row],[SRS]],".",Tabla1[[#This Row],[AREA]],".",Tabla1[[#This Row],[TIPO]]))</f>
        <v>...</v>
      </c>
      <c r="C119" s="14" t="s">
        <v>1060</v>
      </c>
      <c r="D119" s="14" t="s">
        <v>1060</v>
      </c>
      <c r="E119" s="14" t="s">
        <v>1060</v>
      </c>
      <c r="F119" s="14" t="s">
        <v>1060</v>
      </c>
      <c r="G119" s="276" t="s">
        <v>1126</v>
      </c>
      <c r="H119" s="277" t="s">
        <v>1682</v>
      </c>
      <c r="I119" s="440" t="s">
        <v>1662</v>
      </c>
      <c r="J119" s="276">
        <v>4</v>
      </c>
      <c r="K119" s="279">
        <v>150</v>
      </c>
      <c r="L119" s="279">
        <f>+[3]!Tabla1[[#This Row],[Precio Unitario]]*[3]!Tabla1[[#This Row],[Cantidad de Insumos]]</f>
        <v>600</v>
      </c>
      <c r="M119" s="438">
        <v>239301</v>
      </c>
      <c r="N119" s="435" t="s">
        <v>1663</v>
      </c>
    </row>
    <row r="120" spans="2:14" ht="12.75" x14ac:dyDescent="0.2">
      <c r="B120" s="14" t="str">
        <f>IF(Tabla1[[#This Row],[Código_Actividad]]="","",CONCATENATE(Tabla1[[#This Row],[POA]],".",Tabla1[[#This Row],[SRS]],".",Tabla1[[#This Row],[AREA]],".",Tabla1[[#This Row],[TIPO]]))</f>
        <v>...</v>
      </c>
      <c r="C120" s="14" t="s">
        <v>1060</v>
      </c>
      <c r="D120" s="14" t="s">
        <v>1060</v>
      </c>
      <c r="E120" s="14" t="s">
        <v>1060</v>
      </c>
      <c r="F120" s="14" t="s">
        <v>1060</v>
      </c>
      <c r="G120" s="434" t="s">
        <v>1126</v>
      </c>
      <c r="H120" s="435" t="s">
        <v>1683</v>
      </c>
      <c r="I120" s="436" t="s">
        <v>1670</v>
      </c>
      <c r="J120" s="434">
        <v>10</v>
      </c>
      <c r="K120" s="437">
        <v>70</v>
      </c>
      <c r="L120" s="437">
        <f>+[3]!Tabla1[[#This Row],[Precio Unitario]]*[3]!Tabla1[[#This Row],[Cantidad de Insumos]]</f>
        <v>700</v>
      </c>
      <c r="M120" s="438">
        <v>239301</v>
      </c>
      <c r="N120" s="435" t="s">
        <v>1663</v>
      </c>
    </row>
    <row r="121" spans="2:14" ht="12.75" x14ac:dyDescent="0.2">
      <c r="B121" s="14" t="str">
        <f>IF(Tabla1[[#This Row],[Código_Actividad]]="","",CONCATENATE(Tabla1[[#This Row],[POA]],".",Tabla1[[#This Row],[SRS]],".",Tabla1[[#This Row],[AREA]],".",Tabla1[[#This Row],[TIPO]]))</f>
        <v>...</v>
      </c>
      <c r="C121" s="14" t="s">
        <v>1060</v>
      </c>
      <c r="D121" s="14" t="s">
        <v>1060</v>
      </c>
      <c r="E121" s="14" t="s">
        <v>1060</v>
      </c>
      <c r="F121" s="14" t="s">
        <v>1060</v>
      </c>
      <c r="G121" s="276" t="s">
        <v>1108</v>
      </c>
      <c r="H121" s="277" t="s">
        <v>1684</v>
      </c>
      <c r="I121" s="440" t="s">
        <v>905</v>
      </c>
      <c r="J121" s="276">
        <v>1</v>
      </c>
      <c r="K121" s="279">
        <v>20000</v>
      </c>
      <c r="L121" s="279">
        <f>+[3]!Tabla1[[#This Row],[Precio Unitario]]*[3]!Tabla1[[#This Row],[Cantidad de Insumos]]</f>
        <v>20000</v>
      </c>
      <c r="M121" s="438">
        <v>239301</v>
      </c>
      <c r="N121" s="435" t="s">
        <v>1663</v>
      </c>
    </row>
    <row r="122" spans="2:14" ht="12.75" x14ac:dyDescent="0.2">
      <c r="B122" s="14" t="str">
        <f>IF(Tabla1[[#This Row],[Código_Actividad]]="","",CONCATENATE(Tabla1[[#This Row],[POA]],".",Tabla1[[#This Row],[SRS]],".",Tabla1[[#This Row],[AREA]],".",Tabla1[[#This Row],[TIPO]]))</f>
        <v>...</v>
      </c>
      <c r="C122" s="14" t="s">
        <v>1060</v>
      </c>
      <c r="D122" s="14" t="s">
        <v>1060</v>
      </c>
      <c r="E122" s="14" t="s">
        <v>1060</v>
      </c>
      <c r="F122" s="14" t="s">
        <v>1060</v>
      </c>
      <c r="G122" s="276" t="s">
        <v>1108</v>
      </c>
      <c r="H122" s="277" t="s">
        <v>1685</v>
      </c>
      <c r="I122" s="440" t="s">
        <v>905</v>
      </c>
      <c r="J122" s="276">
        <v>1</v>
      </c>
      <c r="K122" s="279">
        <v>30000</v>
      </c>
      <c r="L122" s="279">
        <f>+[3]!Tabla1[[#This Row],[Precio Unitario]]*[3]!Tabla1[[#This Row],[Cantidad de Insumos]]</f>
        <v>30000</v>
      </c>
      <c r="M122" s="438">
        <v>239301</v>
      </c>
      <c r="N122" s="435" t="s">
        <v>1663</v>
      </c>
    </row>
    <row r="123" spans="2:14" ht="12.75" x14ac:dyDescent="0.2">
      <c r="B123" s="14" t="str">
        <f>IF(Tabla1[[#This Row],[Código_Actividad]]="","",CONCATENATE(Tabla1[[#This Row],[POA]],".",Tabla1[[#This Row],[SRS]],".",Tabla1[[#This Row],[AREA]],".",Tabla1[[#This Row],[TIPO]]))</f>
        <v>...</v>
      </c>
      <c r="C123" s="14" t="s">
        <v>1060</v>
      </c>
      <c r="D123" s="14" t="s">
        <v>1060</v>
      </c>
      <c r="E123" s="14" t="s">
        <v>1060</v>
      </c>
      <c r="F123" s="14" t="s">
        <v>1060</v>
      </c>
      <c r="G123" s="276" t="s">
        <v>1108</v>
      </c>
      <c r="H123" s="277" t="s">
        <v>1686</v>
      </c>
      <c r="I123" s="440" t="s">
        <v>905</v>
      </c>
      <c r="J123" s="276">
        <v>1</v>
      </c>
      <c r="K123" s="279">
        <v>20000</v>
      </c>
      <c r="L123" s="279">
        <f>+[3]!Tabla1[[#This Row],[Precio Unitario]]*[3]!Tabla1[[#This Row],[Cantidad de Insumos]]</f>
        <v>20000</v>
      </c>
      <c r="M123" s="438">
        <v>239301</v>
      </c>
      <c r="N123" s="435" t="s">
        <v>1663</v>
      </c>
    </row>
    <row r="124" spans="2:14" ht="12.75" x14ac:dyDescent="0.2">
      <c r="B124" s="14" t="str">
        <f>IF(Tabla1[[#This Row],[Código_Actividad]]="","",CONCATENATE(Tabla1[[#This Row],[POA]],".",Tabla1[[#This Row],[SRS]],".",Tabla1[[#This Row],[AREA]],".",Tabla1[[#This Row],[TIPO]]))</f>
        <v>...</v>
      </c>
      <c r="C124" s="14" t="s">
        <v>1060</v>
      </c>
      <c r="D124" s="14" t="s">
        <v>1060</v>
      </c>
      <c r="E124" s="14" t="s">
        <v>1060</v>
      </c>
      <c r="F124" s="14" t="s">
        <v>1060</v>
      </c>
      <c r="G124" s="276" t="s">
        <v>1108</v>
      </c>
      <c r="H124" s="277" t="s">
        <v>1687</v>
      </c>
      <c r="I124" s="440" t="s">
        <v>905</v>
      </c>
      <c r="J124" s="276">
        <v>180</v>
      </c>
      <c r="K124" s="279">
        <v>500</v>
      </c>
      <c r="L124" s="279">
        <f>+[3]!Tabla1[[#This Row],[Precio Unitario]]*[3]!Tabla1[[#This Row],[Cantidad de Insumos]]</f>
        <v>90000</v>
      </c>
      <c r="M124" s="438">
        <v>231101</v>
      </c>
      <c r="N124" s="435" t="s">
        <v>1663</v>
      </c>
    </row>
    <row r="125" spans="2:14" ht="12.75" x14ac:dyDescent="0.2">
      <c r="B125" s="14" t="str">
        <f>IF(Tabla1[[#This Row],[Código_Actividad]]="","",CONCATENATE(Tabla1[[#This Row],[POA]],".",Tabla1[[#This Row],[SRS]],".",Tabla1[[#This Row],[AREA]],".",Tabla1[[#This Row],[TIPO]]))</f>
        <v>...</v>
      </c>
      <c r="C125" s="14" t="s">
        <v>1060</v>
      </c>
      <c r="D125" s="14" t="s">
        <v>1060</v>
      </c>
      <c r="E125" s="14" t="s">
        <v>1060</v>
      </c>
      <c r="F125" s="14" t="s">
        <v>1060</v>
      </c>
      <c r="G125" s="276" t="s">
        <v>1108</v>
      </c>
      <c r="H125" s="277" t="s">
        <v>1688</v>
      </c>
      <c r="I125" s="440" t="s">
        <v>635</v>
      </c>
      <c r="J125" s="276">
        <v>5</v>
      </c>
      <c r="K125" s="279">
        <v>300</v>
      </c>
      <c r="L125" s="279">
        <f>+[3]!Tabla1[[#This Row],[Precio Unitario]]*[3]!Tabla1[[#This Row],[Cantidad de Insumos]]</f>
        <v>1500</v>
      </c>
      <c r="M125" s="438">
        <v>239301</v>
      </c>
      <c r="N125" s="435" t="s">
        <v>1663</v>
      </c>
    </row>
    <row r="126" spans="2:14" ht="12.75" x14ac:dyDescent="0.2">
      <c r="B126" s="14" t="str">
        <f>IF(Tabla1[[#This Row],[Código_Actividad]]="","",CONCATENATE(Tabla1[[#This Row],[POA]],".",Tabla1[[#This Row],[SRS]],".",Tabla1[[#This Row],[AREA]],".",Tabla1[[#This Row],[TIPO]]))</f>
        <v>...</v>
      </c>
      <c r="C126" s="14" t="s">
        <v>1060</v>
      </c>
      <c r="D126" s="14" t="s">
        <v>1060</v>
      </c>
      <c r="E126" s="14" t="s">
        <v>1060</v>
      </c>
      <c r="F126" s="14" t="s">
        <v>1060</v>
      </c>
      <c r="G126" s="276" t="s">
        <v>1108</v>
      </c>
      <c r="H126" s="277" t="s">
        <v>1689</v>
      </c>
      <c r="I126" s="440" t="s">
        <v>1690</v>
      </c>
      <c r="J126" s="276">
        <v>5</v>
      </c>
      <c r="K126" s="279">
        <v>200</v>
      </c>
      <c r="L126" s="279">
        <f>+[3]!Tabla1[[#This Row],[Precio Unitario]]*[3]!Tabla1[[#This Row],[Cantidad de Insumos]]</f>
        <v>1000</v>
      </c>
      <c r="M126" s="438">
        <v>239301</v>
      </c>
      <c r="N126" s="435" t="s">
        <v>1663</v>
      </c>
    </row>
    <row r="127" spans="2:14" ht="12.75" x14ac:dyDescent="0.2">
      <c r="B127" s="14" t="str">
        <f>IF(Tabla1[[#This Row],[Código_Actividad]]="","",CONCATENATE(Tabla1[[#This Row],[POA]],".",Tabla1[[#This Row],[SRS]],".",Tabla1[[#This Row],[AREA]],".",Tabla1[[#This Row],[TIPO]]))</f>
        <v>...</v>
      </c>
      <c r="C127" s="14" t="s">
        <v>1060</v>
      </c>
      <c r="D127" s="14" t="s">
        <v>1060</v>
      </c>
      <c r="E127" s="14" t="s">
        <v>1060</v>
      </c>
      <c r="F127" s="14" t="s">
        <v>1060</v>
      </c>
      <c r="G127" s="434" t="s">
        <v>1111</v>
      </c>
      <c r="H127" s="435" t="s">
        <v>1685</v>
      </c>
      <c r="I127" s="436" t="s">
        <v>288</v>
      </c>
      <c r="J127" s="434">
        <v>1</v>
      </c>
      <c r="K127" s="437">
        <v>30000</v>
      </c>
      <c r="L127" s="437">
        <f>+[3]!Tabla1[[#This Row],[Precio Unitario]]*[3]!Tabla1[[#This Row],[Cantidad de Insumos]]</f>
        <v>30000</v>
      </c>
      <c r="M127" s="438">
        <v>239301</v>
      </c>
      <c r="N127" s="435" t="s">
        <v>1663</v>
      </c>
    </row>
    <row r="128" spans="2:14" ht="12.75" x14ac:dyDescent="0.2">
      <c r="B128" s="14" t="str">
        <f>IF(Tabla1[[#This Row],[Código_Actividad]]="","",CONCATENATE(Tabla1[[#This Row],[POA]],".",Tabla1[[#This Row],[SRS]],".",Tabla1[[#This Row],[AREA]],".",Tabla1[[#This Row],[TIPO]]))</f>
        <v>...</v>
      </c>
      <c r="C128" s="14" t="s">
        <v>1060</v>
      </c>
      <c r="D128" s="14" t="s">
        <v>1060</v>
      </c>
      <c r="E128" s="14" t="s">
        <v>1060</v>
      </c>
      <c r="F128" s="14" t="s">
        <v>1060</v>
      </c>
      <c r="G128" s="276" t="s">
        <v>1111</v>
      </c>
      <c r="H128" s="277" t="s">
        <v>1691</v>
      </c>
      <c r="I128" s="440" t="s">
        <v>288</v>
      </c>
      <c r="J128" s="276">
        <v>1</v>
      </c>
      <c r="K128" s="279">
        <v>20000</v>
      </c>
      <c r="L128" s="279">
        <f>+[3]!Tabla1[[#This Row],[Precio Unitario]]*[3]!Tabla1[[#This Row],[Cantidad de Insumos]]</f>
        <v>20000</v>
      </c>
      <c r="M128" s="438">
        <v>239301</v>
      </c>
      <c r="N128" s="435" t="s">
        <v>1663</v>
      </c>
    </row>
    <row r="129" spans="2:14" ht="12.75" x14ac:dyDescent="0.2">
      <c r="B129" s="14" t="str">
        <f>IF(Tabla1[[#This Row],[Código_Actividad]]="","",CONCATENATE(Tabla1[[#This Row],[POA]],".",Tabla1[[#This Row],[SRS]],".",Tabla1[[#This Row],[AREA]],".",Tabla1[[#This Row],[TIPO]]))</f>
        <v>...</v>
      </c>
      <c r="C129" s="14" t="s">
        <v>1060</v>
      </c>
      <c r="D129" s="14" t="s">
        <v>1060</v>
      </c>
      <c r="E129" s="14" t="s">
        <v>1060</v>
      </c>
      <c r="F129" s="14" t="s">
        <v>1060</v>
      </c>
      <c r="G129" s="276" t="s">
        <v>1111</v>
      </c>
      <c r="H129" s="277" t="s">
        <v>1688</v>
      </c>
      <c r="I129" s="440" t="s">
        <v>635</v>
      </c>
      <c r="J129" s="276">
        <v>5</v>
      </c>
      <c r="K129" s="279">
        <v>300</v>
      </c>
      <c r="L129" s="279">
        <f>+[3]!Tabla1[[#This Row],[Precio Unitario]]*[3]!Tabla1[[#This Row],[Cantidad de Insumos]]</f>
        <v>1500</v>
      </c>
      <c r="M129" s="438">
        <v>239301</v>
      </c>
      <c r="N129" s="435" t="s">
        <v>1663</v>
      </c>
    </row>
    <row r="130" spans="2:14" ht="12.75" x14ac:dyDescent="0.2">
      <c r="B130" s="14" t="str">
        <f>IF(Tabla1[[#This Row],[Código_Actividad]]="","",CONCATENATE(Tabla1[[#This Row],[POA]],".",Tabla1[[#This Row],[SRS]],".",Tabla1[[#This Row],[AREA]],".",Tabla1[[#This Row],[TIPO]]))</f>
        <v>...</v>
      </c>
      <c r="C130" s="14" t="s">
        <v>1060</v>
      </c>
      <c r="D130" s="14" t="s">
        <v>1060</v>
      </c>
      <c r="E130" s="14" t="s">
        <v>1060</v>
      </c>
      <c r="F130" s="14" t="s">
        <v>1060</v>
      </c>
      <c r="G130" s="276" t="s">
        <v>1111</v>
      </c>
      <c r="H130" s="277" t="s">
        <v>1689</v>
      </c>
      <c r="I130" s="440" t="s">
        <v>1690</v>
      </c>
      <c r="J130" s="276">
        <v>5</v>
      </c>
      <c r="K130" s="279">
        <v>200</v>
      </c>
      <c r="L130" s="279">
        <f>+[3]!Tabla1[[#This Row],[Precio Unitario]]*[3]!Tabla1[[#This Row],[Cantidad de Insumos]]</f>
        <v>1000</v>
      </c>
      <c r="M130" s="438">
        <v>239301</v>
      </c>
      <c r="N130" s="435" t="s">
        <v>1663</v>
      </c>
    </row>
    <row r="131" spans="2:14" ht="12.75" x14ac:dyDescent="0.2">
      <c r="B131" s="14" t="str">
        <f>IF(Tabla1[[#This Row],[Código_Actividad]]="","",CONCATENATE(Tabla1[[#This Row],[POA]],".",Tabla1[[#This Row],[SRS]],".",Tabla1[[#This Row],[AREA]],".",Tabla1[[#This Row],[TIPO]]))</f>
        <v>...</v>
      </c>
      <c r="C131" s="14" t="s">
        <v>1060</v>
      </c>
      <c r="D131" s="14" t="s">
        <v>1060</v>
      </c>
      <c r="E131" s="14" t="s">
        <v>1060</v>
      </c>
      <c r="F131" s="14" t="s">
        <v>1060</v>
      </c>
      <c r="G131" s="276" t="s">
        <v>1112</v>
      </c>
      <c r="H131" s="277" t="s">
        <v>1691</v>
      </c>
      <c r="I131" s="277" t="s">
        <v>288</v>
      </c>
      <c r="J131" s="276">
        <v>1</v>
      </c>
      <c r="K131" s="278">
        <v>20000</v>
      </c>
      <c r="L131" s="279">
        <f>+[3]!Tabla1[[#This Row],[Precio Unitario]]*[3]!Tabla1[[#This Row],[Cantidad de Insumos]]</f>
        <v>20000</v>
      </c>
      <c r="M131" s="438">
        <v>239301</v>
      </c>
      <c r="N131" s="435" t="s">
        <v>1663</v>
      </c>
    </row>
    <row r="132" spans="2:14" ht="12.75" x14ac:dyDescent="0.2">
      <c r="B132" s="14" t="str">
        <f>IF(Tabla1[[#This Row],[Código_Actividad]]="","",CONCATENATE(Tabla1[[#This Row],[POA]],".",Tabla1[[#This Row],[SRS]],".",Tabla1[[#This Row],[AREA]],".",Tabla1[[#This Row],[TIPO]]))</f>
        <v>...</v>
      </c>
      <c r="C132" s="14" t="s">
        <v>1060</v>
      </c>
      <c r="D132" s="14" t="s">
        <v>1060</v>
      </c>
      <c r="E132" s="14" t="s">
        <v>1060</v>
      </c>
      <c r="F132" s="14" t="s">
        <v>1060</v>
      </c>
      <c r="G132" s="276" t="s">
        <v>1112</v>
      </c>
      <c r="H132" s="277" t="s">
        <v>1688</v>
      </c>
      <c r="I132" s="277" t="s">
        <v>635</v>
      </c>
      <c r="J132" s="276">
        <v>5</v>
      </c>
      <c r="K132" s="278">
        <v>300</v>
      </c>
      <c r="L132" s="279">
        <f>+[3]!Tabla1[[#This Row],[Precio Unitario]]*[3]!Tabla1[[#This Row],[Cantidad de Insumos]]</f>
        <v>1500</v>
      </c>
      <c r="M132" s="438">
        <v>239301</v>
      </c>
      <c r="N132" s="435" t="s">
        <v>1663</v>
      </c>
    </row>
    <row r="133" spans="2:14" ht="12.75" x14ac:dyDescent="0.2">
      <c r="B133" s="14" t="str">
        <f>IF(Tabla1[[#This Row],[Código_Actividad]]="","",CONCATENATE(Tabla1[[#This Row],[POA]],".",Tabla1[[#This Row],[SRS]],".",Tabla1[[#This Row],[AREA]],".",Tabla1[[#This Row],[TIPO]]))</f>
        <v>...</v>
      </c>
      <c r="C133" s="14" t="s">
        <v>1060</v>
      </c>
      <c r="D133" s="14" t="s">
        <v>1060</v>
      </c>
      <c r="E133" s="14" t="s">
        <v>1060</v>
      </c>
      <c r="F133" s="14" t="s">
        <v>1060</v>
      </c>
      <c r="G133" s="276" t="s">
        <v>1112</v>
      </c>
      <c r="H133" s="277" t="s">
        <v>1692</v>
      </c>
      <c r="I133" s="277" t="s">
        <v>905</v>
      </c>
      <c r="J133" s="276">
        <v>200</v>
      </c>
      <c r="K133" s="278">
        <v>200</v>
      </c>
      <c r="L133" s="279">
        <f>+[3]!Tabla1[[#This Row],[Precio Unitario]]*[3]!Tabla1[[#This Row],[Cantidad de Insumos]]</f>
        <v>40000</v>
      </c>
      <c r="M133" s="438">
        <v>239301</v>
      </c>
      <c r="N133" s="435" t="s">
        <v>1663</v>
      </c>
    </row>
    <row r="134" spans="2:14" ht="12.75" x14ac:dyDescent="0.2">
      <c r="B134" s="14" t="str">
        <f>IF(Tabla1[[#This Row],[Código_Actividad]]="","",CONCATENATE(Tabla1[[#This Row],[POA]],".",Tabla1[[#This Row],[SRS]],".",Tabla1[[#This Row],[AREA]],".",Tabla1[[#This Row],[TIPO]]))</f>
        <v>...</v>
      </c>
      <c r="C134" s="14" t="s">
        <v>1060</v>
      </c>
      <c r="D134" s="14" t="s">
        <v>1060</v>
      </c>
      <c r="E134" s="14" t="s">
        <v>1060</v>
      </c>
      <c r="F134" s="14" t="s">
        <v>1060</v>
      </c>
      <c r="G134" s="276" t="s">
        <v>1112</v>
      </c>
      <c r="H134" s="277" t="s">
        <v>1693</v>
      </c>
      <c r="I134" s="440" t="s">
        <v>905</v>
      </c>
      <c r="J134" s="276">
        <v>200</v>
      </c>
      <c r="K134" s="279">
        <v>150</v>
      </c>
      <c r="L134" s="279">
        <f>+[3]!Tabla1[[#This Row],[Precio Unitario]]*[3]!Tabla1[[#This Row],[Cantidad de Insumos]]</f>
        <v>30000</v>
      </c>
      <c r="M134" s="438">
        <v>239301</v>
      </c>
      <c r="N134" s="435" t="s">
        <v>1663</v>
      </c>
    </row>
    <row r="135" spans="2:14" ht="12.75" x14ac:dyDescent="0.2">
      <c r="B135" s="14" t="str">
        <f>IF(Tabla1[[#This Row],[Código_Actividad]]="","",CONCATENATE(Tabla1[[#This Row],[POA]],".",Tabla1[[#This Row],[SRS]],".",Tabla1[[#This Row],[AREA]],".",Tabla1[[#This Row],[TIPO]]))</f>
        <v>...</v>
      </c>
      <c r="C135" s="14" t="s">
        <v>1060</v>
      </c>
      <c r="D135" s="14" t="s">
        <v>1060</v>
      </c>
      <c r="E135" s="14" t="s">
        <v>1060</v>
      </c>
      <c r="F135" s="14" t="s">
        <v>1060</v>
      </c>
      <c r="G135" s="276" t="s">
        <v>1113</v>
      </c>
      <c r="H135" s="277" t="s">
        <v>1694</v>
      </c>
      <c r="I135" s="277" t="s">
        <v>288</v>
      </c>
      <c r="J135" s="276">
        <v>1</v>
      </c>
      <c r="K135" s="278">
        <v>30000</v>
      </c>
      <c r="L135" s="279">
        <f>+[3]!Tabla1[[#This Row],[Precio Unitario]]*[3]!Tabla1[[#This Row],[Cantidad de Insumos]]</f>
        <v>30000</v>
      </c>
      <c r="M135" s="438">
        <v>239301</v>
      </c>
      <c r="N135" s="435" t="s">
        <v>1663</v>
      </c>
    </row>
    <row r="136" spans="2:14" ht="12.75" x14ac:dyDescent="0.2">
      <c r="B136" s="14" t="str">
        <f>IF(Tabla1[[#This Row],[Código_Actividad]]="","",CONCATENATE(Tabla1[[#This Row],[POA]],".",Tabla1[[#This Row],[SRS]],".",Tabla1[[#This Row],[AREA]],".",Tabla1[[#This Row],[TIPO]]))</f>
        <v>...</v>
      </c>
      <c r="C136" s="14" t="s">
        <v>1060</v>
      </c>
      <c r="D136" s="14" t="s">
        <v>1060</v>
      </c>
      <c r="E136" s="14" t="s">
        <v>1060</v>
      </c>
      <c r="F136" s="14" t="s">
        <v>1060</v>
      </c>
      <c r="G136" s="276" t="s">
        <v>1113</v>
      </c>
      <c r="H136" s="277" t="s">
        <v>1691</v>
      </c>
      <c r="I136" s="277" t="s">
        <v>288</v>
      </c>
      <c r="J136" s="276">
        <v>1</v>
      </c>
      <c r="K136" s="278">
        <v>20000</v>
      </c>
      <c r="L136" s="279">
        <f>+[3]!Tabla1[[#This Row],[Precio Unitario]]*[3]!Tabla1[[#This Row],[Cantidad de Insumos]]</f>
        <v>20000</v>
      </c>
      <c r="M136" s="438">
        <v>239301</v>
      </c>
      <c r="N136" s="435" t="s">
        <v>1663</v>
      </c>
    </row>
    <row r="137" spans="2:14" ht="12.75" x14ac:dyDescent="0.2">
      <c r="B137" s="14" t="str">
        <f>IF(Tabla1[[#This Row],[Código_Actividad]]="","",CONCATENATE(Tabla1[[#This Row],[POA]],".",Tabla1[[#This Row],[SRS]],".",Tabla1[[#This Row],[AREA]],".",Tabla1[[#This Row],[TIPO]]))</f>
        <v>...</v>
      </c>
      <c r="C137" s="14" t="s">
        <v>1060</v>
      </c>
      <c r="D137" s="14" t="s">
        <v>1060</v>
      </c>
      <c r="E137" s="14" t="s">
        <v>1060</v>
      </c>
      <c r="F137" s="14" t="s">
        <v>1060</v>
      </c>
      <c r="G137" s="276" t="s">
        <v>1113</v>
      </c>
      <c r="H137" s="277" t="s">
        <v>1688</v>
      </c>
      <c r="I137" s="277" t="s">
        <v>635</v>
      </c>
      <c r="J137" s="276">
        <v>5</v>
      </c>
      <c r="K137" s="278">
        <v>300</v>
      </c>
      <c r="L137" s="279">
        <f>+[3]!Tabla1[[#This Row],[Precio Unitario]]*[3]!Tabla1[[#This Row],[Cantidad de Insumos]]</f>
        <v>1500</v>
      </c>
      <c r="M137" s="438">
        <v>239301</v>
      </c>
      <c r="N137" s="435" t="s">
        <v>1663</v>
      </c>
    </row>
    <row r="138" spans="2:14" ht="12.75" x14ac:dyDescent="0.2">
      <c r="B138" s="14" t="str">
        <f>IF(Tabla1[[#This Row],[Código_Actividad]]="","",CONCATENATE(Tabla1[[#This Row],[POA]],".",Tabla1[[#This Row],[SRS]],".",Tabla1[[#This Row],[AREA]],".",Tabla1[[#This Row],[TIPO]]))</f>
        <v>...</v>
      </c>
      <c r="C138" s="14" t="s">
        <v>1060</v>
      </c>
      <c r="D138" s="14" t="s">
        <v>1060</v>
      </c>
      <c r="E138" s="14" t="s">
        <v>1060</v>
      </c>
      <c r="F138" s="14" t="s">
        <v>1060</v>
      </c>
      <c r="G138" s="276" t="s">
        <v>1113</v>
      </c>
      <c r="H138" s="277" t="s">
        <v>1689</v>
      </c>
      <c r="I138" s="277" t="s">
        <v>1690</v>
      </c>
      <c r="J138" s="276">
        <v>3</v>
      </c>
      <c r="K138" s="278">
        <v>200</v>
      </c>
      <c r="L138" s="279">
        <f>+[3]!Tabla1[[#This Row],[Precio Unitario]]*[3]!Tabla1[[#This Row],[Cantidad de Insumos]]</f>
        <v>600</v>
      </c>
      <c r="M138" s="438">
        <v>239301</v>
      </c>
      <c r="N138" s="435" t="s">
        <v>1663</v>
      </c>
    </row>
    <row r="139" spans="2:14" ht="12.75" x14ac:dyDescent="0.2">
      <c r="B139" s="14" t="str">
        <f>IF(Tabla1[[#This Row],[Código_Actividad]]="","",CONCATENATE(Tabla1[[#This Row],[POA]],".",Tabla1[[#This Row],[SRS]],".",Tabla1[[#This Row],[AREA]],".",Tabla1[[#This Row],[TIPO]]))</f>
        <v>...</v>
      </c>
      <c r="C139" s="14" t="s">
        <v>1060</v>
      </c>
      <c r="D139" s="14" t="s">
        <v>1060</v>
      </c>
      <c r="E139" s="14" t="s">
        <v>1060</v>
      </c>
      <c r="F139" s="14" t="s">
        <v>1060</v>
      </c>
      <c r="G139" s="276" t="s">
        <v>1113</v>
      </c>
      <c r="H139" s="277" t="s">
        <v>1695</v>
      </c>
      <c r="I139" s="277" t="s">
        <v>1690</v>
      </c>
      <c r="J139" s="276">
        <v>2</v>
      </c>
      <c r="K139" s="278">
        <v>200</v>
      </c>
      <c r="L139" s="279">
        <f>+[3]!Tabla1[[#This Row],[Precio Unitario]]*[3]!Tabla1[[#This Row],[Cantidad de Insumos]]</f>
        <v>400</v>
      </c>
      <c r="M139" s="438">
        <v>239301</v>
      </c>
      <c r="N139" s="435" t="s">
        <v>1663</v>
      </c>
    </row>
    <row r="140" spans="2:14" ht="12.75" x14ac:dyDescent="0.2">
      <c r="B140" s="14" t="str">
        <f>IF(Tabla1[[#This Row],[Código_Actividad]]="","",CONCATENATE(Tabla1[[#This Row],[POA]],".",Tabla1[[#This Row],[SRS]],".",Tabla1[[#This Row],[AREA]],".",Tabla1[[#This Row],[TIPO]]))</f>
        <v>...</v>
      </c>
      <c r="C140" s="14" t="s">
        <v>1060</v>
      </c>
      <c r="D140" s="14" t="s">
        <v>1060</v>
      </c>
      <c r="E140" s="14" t="s">
        <v>1060</v>
      </c>
      <c r="F140" s="14" t="s">
        <v>1060</v>
      </c>
      <c r="G140" s="276" t="s">
        <v>1296</v>
      </c>
      <c r="H140" s="277" t="s">
        <v>1664</v>
      </c>
      <c r="I140" s="277" t="s">
        <v>1665</v>
      </c>
      <c r="J140" s="276">
        <v>10</v>
      </c>
      <c r="K140" s="278">
        <v>300</v>
      </c>
      <c r="L140" s="279">
        <f>+[3]!Tabla1[[#This Row],[Precio Unitario]]*[3]!Tabla1[[#This Row],[Cantidad de Insumos]]</f>
        <v>3000</v>
      </c>
      <c r="M140" s="438">
        <v>239301</v>
      </c>
      <c r="N140" s="435" t="s">
        <v>1663</v>
      </c>
    </row>
    <row r="141" spans="2:14" ht="12.75" x14ac:dyDescent="0.2">
      <c r="B141" s="14" t="str">
        <f>IF(Tabla1[[#This Row],[Código_Actividad]]="","",CONCATENATE(Tabla1[[#This Row],[POA]],".",Tabla1[[#This Row],[SRS]],".",Tabla1[[#This Row],[AREA]],".",Tabla1[[#This Row],[TIPO]]))</f>
        <v>...</v>
      </c>
      <c r="C141" s="14" t="s">
        <v>1060</v>
      </c>
      <c r="D141" s="14" t="s">
        <v>1060</v>
      </c>
      <c r="E141" s="14" t="s">
        <v>1060</v>
      </c>
      <c r="F141" s="14" t="s">
        <v>1060</v>
      </c>
      <c r="G141" s="434" t="s">
        <v>1296</v>
      </c>
      <c r="H141" s="435" t="s">
        <v>1666</v>
      </c>
      <c r="I141" s="436" t="s">
        <v>1667</v>
      </c>
      <c r="J141" s="434">
        <v>5</v>
      </c>
      <c r="K141" s="437">
        <v>200</v>
      </c>
      <c r="L141" s="437">
        <f>+[3]!Tabla1[[#This Row],[Precio Unitario]]*[3]!Tabla1[[#This Row],[Cantidad de Insumos]]</f>
        <v>1000</v>
      </c>
      <c r="M141" s="438">
        <v>239301</v>
      </c>
      <c r="N141" s="435" t="s">
        <v>1663</v>
      </c>
    </row>
    <row r="142" spans="2:14" ht="12.75" x14ac:dyDescent="0.2">
      <c r="B142" s="14" t="str">
        <f>IF(Tabla1[[#This Row],[Código_Actividad]]="","",CONCATENATE(Tabla1[[#This Row],[POA]],".",Tabla1[[#This Row],[SRS]],".",Tabla1[[#This Row],[AREA]],".",Tabla1[[#This Row],[TIPO]]))</f>
        <v>...</v>
      </c>
      <c r="C142" s="14" t="s">
        <v>1060</v>
      </c>
      <c r="D142" s="14" t="s">
        <v>1060</v>
      </c>
      <c r="E142" s="14" t="s">
        <v>1060</v>
      </c>
      <c r="F142" s="14" t="s">
        <v>1060</v>
      </c>
      <c r="G142" s="434" t="s">
        <v>1296</v>
      </c>
      <c r="H142" s="435" t="s">
        <v>1668</v>
      </c>
      <c r="I142" s="436" t="s">
        <v>1667</v>
      </c>
      <c r="J142" s="434">
        <v>5</v>
      </c>
      <c r="K142" s="437">
        <v>200</v>
      </c>
      <c r="L142" s="437">
        <f>+[3]!Tabla1[[#This Row],[Precio Unitario]]*[3]!Tabla1[[#This Row],[Cantidad de Insumos]]</f>
        <v>1000</v>
      </c>
      <c r="M142" s="438">
        <v>239301</v>
      </c>
      <c r="N142" s="435" t="s">
        <v>1663</v>
      </c>
    </row>
    <row r="143" spans="2:14" ht="12.75" x14ac:dyDescent="0.2">
      <c r="B143" s="14" t="str">
        <f>IF(Tabla1[[#This Row],[Código_Actividad]]="","",CONCATENATE(Tabla1[[#This Row],[POA]],".",Tabla1[[#This Row],[SRS]],".",Tabla1[[#This Row],[AREA]],".",Tabla1[[#This Row],[TIPO]]))</f>
        <v>...</v>
      </c>
      <c r="C143" s="14" t="s">
        <v>1060</v>
      </c>
      <c r="D143" s="14" t="s">
        <v>1060</v>
      </c>
      <c r="E143" s="14" t="s">
        <v>1060</v>
      </c>
      <c r="F143" s="14" t="s">
        <v>1060</v>
      </c>
      <c r="G143" s="276" t="s">
        <v>1296</v>
      </c>
      <c r="H143" s="277" t="s">
        <v>1671</v>
      </c>
      <c r="I143" s="277" t="s">
        <v>1667</v>
      </c>
      <c r="J143" s="276">
        <v>5</v>
      </c>
      <c r="K143" s="278">
        <v>200</v>
      </c>
      <c r="L143" s="279">
        <f>+[3]!Tabla1[[#This Row],[Precio Unitario]]*[3]!Tabla1[[#This Row],[Cantidad de Insumos]]</f>
        <v>1000</v>
      </c>
      <c r="M143" s="438">
        <v>239301</v>
      </c>
      <c r="N143" s="435" t="s">
        <v>1663</v>
      </c>
    </row>
    <row r="144" spans="2:14" ht="12.75" x14ac:dyDescent="0.2">
      <c r="B144" s="14" t="str">
        <f>IF(Tabla1[[#This Row],[Código_Actividad]]="","",CONCATENATE(Tabla1[[#This Row],[POA]],".",Tabla1[[#This Row],[SRS]],".",Tabla1[[#This Row],[AREA]],".",Tabla1[[#This Row],[TIPO]]))</f>
        <v>...</v>
      </c>
      <c r="C144" s="14" t="s">
        <v>1060</v>
      </c>
      <c r="D144" s="14" t="s">
        <v>1060</v>
      </c>
      <c r="E144" s="14" t="s">
        <v>1060</v>
      </c>
      <c r="F144" s="14" t="s">
        <v>1060</v>
      </c>
      <c r="G144" s="276" t="s">
        <v>1296</v>
      </c>
      <c r="H144" s="277" t="s">
        <v>1669</v>
      </c>
      <c r="I144" s="277" t="s">
        <v>1670</v>
      </c>
      <c r="J144" s="276">
        <v>3</v>
      </c>
      <c r="K144" s="278">
        <v>300</v>
      </c>
      <c r="L144" s="279">
        <f>+[3]!Tabla1[[#This Row],[Precio Unitario]]*[3]!Tabla1[[#This Row],[Cantidad de Insumos]]</f>
        <v>900</v>
      </c>
      <c r="M144" s="438">
        <v>239301</v>
      </c>
      <c r="N144" s="435" t="s">
        <v>1663</v>
      </c>
    </row>
    <row r="145" spans="2:14" ht="12.75" x14ac:dyDescent="0.2">
      <c r="B145" s="14" t="str">
        <f>IF(Tabla1[[#This Row],[Código_Actividad]]="","",CONCATENATE(Tabla1[[#This Row],[POA]],".",Tabla1[[#This Row],[SRS]],".",Tabla1[[#This Row],[AREA]],".",Tabla1[[#This Row],[TIPO]]))</f>
        <v>...</v>
      </c>
      <c r="C145" s="14" t="s">
        <v>1060</v>
      </c>
      <c r="D145" s="14" t="s">
        <v>1060</v>
      </c>
      <c r="E145" s="14" t="s">
        <v>1060</v>
      </c>
      <c r="F145" s="14" t="s">
        <v>1060</v>
      </c>
      <c r="G145" s="276" t="s">
        <v>1296</v>
      </c>
      <c r="H145" s="277" t="s">
        <v>1672</v>
      </c>
      <c r="I145" s="277" t="s">
        <v>1662</v>
      </c>
      <c r="J145" s="276">
        <v>2</v>
      </c>
      <c r="K145" s="278">
        <v>80</v>
      </c>
      <c r="L145" s="279">
        <f>+[3]!Tabla1[[#This Row],[Precio Unitario]]*[3]!Tabla1[[#This Row],[Cantidad de Insumos]]</f>
        <v>160</v>
      </c>
      <c r="M145" s="438">
        <v>239301</v>
      </c>
      <c r="N145" s="435" t="s">
        <v>1663</v>
      </c>
    </row>
    <row r="146" spans="2:14" ht="12.75" x14ac:dyDescent="0.2">
      <c r="B146" s="14" t="str">
        <f>IF(Tabla1[[#This Row],[Código_Actividad]]="","",CONCATENATE(Tabla1[[#This Row],[POA]],".",Tabla1[[#This Row],[SRS]],".",Tabla1[[#This Row],[AREA]],".",Tabla1[[#This Row],[TIPO]]))</f>
        <v>...</v>
      </c>
      <c r="C146" s="14" t="s">
        <v>1060</v>
      </c>
      <c r="D146" s="14" t="s">
        <v>1060</v>
      </c>
      <c r="E146" s="14" t="s">
        <v>1060</v>
      </c>
      <c r="F146" s="14" t="s">
        <v>1060</v>
      </c>
      <c r="G146" s="276" t="s">
        <v>1296</v>
      </c>
      <c r="H146" s="277" t="s">
        <v>1673</v>
      </c>
      <c r="I146" s="277" t="s">
        <v>1670</v>
      </c>
      <c r="J146" s="276">
        <v>1</v>
      </c>
      <c r="K146" s="278">
        <v>30000</v>
      </c>
      <c r="L146" s="279">
        <f>+[3]!Tabla1[[#This Row],[Precio Unitario]]*[3]!Tabla1[[#This Row],[Cantidad de Insumos]]</f>
        <v>30000</v>
      </c>
      <c r="M146" s="438">
        <v>239301</v>
      </c>
      <c r="N146" s="435" t="s">
        <v>1663</v>
      </c>
    </row>
    <row r="147" spans="2:14" ht="12.75" x14ac:dyDescent="0.2">
      <c r="B147" s="14" t="str">
        <f>IF(Tabla1[[#This Row],[Código_Actividad]]="","",CONCATENATE(Tabla1[[#This Row],[POA]],".",Tabla1[[#This Row],[SRS]],".",Tabla1[[#This Row],[AREA]],".",Tabla1[[#This Row],[TIPO]]))</f>
        <v>...</v>
      </c>
      <c r="C147" s="14" t="s">
        <v>1060</v>
      </c>
      <c r="D147" s="14" t="s">
        <v>1060</v>
      </c>
      <c r="E147" s="14" t="s">
        <v>1060</v>
      </c>
      <c r="F147" s="14" t="s">
        <v>1060</v>
      </c>
      <c r="G147" s="276" t="s">
        <v>1296</v>
      </c>
      <c r="H147" s="277" t="s">
        <v>1676</v>
      </c>
      <c r="I147" s="277" t="s">
        <v>1670</v>
      </c>
      <c r="J147" s="276">
        <v>1</v>
      </c>
      <c r="K147" s="278">
        <v>20000</v>
      </c>
      <c r="L147" s="279">
        <f>+[3]!Tabla1[[#This Row],[Precio Unitario]]*[3]!Tabla1[[#This Row],[Cantidad de Insumos]]</f>
        <v>20000</v>
      </c>
      <c r="M147" s="438">
        <v>239301</v>
      </c>
      <c r="N147" s="435" t="s">
        <v>1663</v>
      </c>
    </row>
    <row r="148" spans="2:14" ht="12.75" x14ac:dyDescent="0.2">
      <c r="B148" s="14" t="str">
        <f>IF(Tabla1[[#This Row],[Código_Actividad]]="","",CONCATENATE(Tabla1[[#This Row],[POA]],".",Tabla1[[#This Row],[SRS]],".",Tabla1[[#This Row],[AREA]],".",Tabla1[[#This Row],[TIPO]]))</f>
        <v>...</v>
      </c>
      <c r="C148" s="14" t="s">
        <v>1060</v>
      </c>
      <c r="D148" s="14" t="s">
        <v>1060</v>
      </c>
      <c r="E148" s="14" t="s">
        <v>1060</v>
      </c>
      <c r="F148" s="14" t="s">
        <v>1060</v>
      </c>
      <c r="G148" s="276" t="s">
        <v>1296</v>
      </c>
      <c r="H148" s="277" t="s">
        <v>1696</v>
      </c>
      <c r="I148" s="277" t="s">
        <v>1670</v>
      </c>
      <c r="J148" s="276">
        <v>3</v>
      </c>
      <c r="K148" s="278">
        <v>1200</v>
      </c>
      <c r="L148" s="279">
        <v>1200</v>
      </c>
      <c r="M148" s="438">
        <v>239301</v>
      </c>
      <c r="N148" s="435" t="s">
        <v>1663</v>
      </c>
    </row>
    <row r="149" spans="2:14" ht="12.75" x14ac:dyDescent="0.2">
      <c r="B149" s="14" t="str">
        <f>IF(Tabla1[[#This Row],[Código_Actividad]]="","",CONCATENATE(Tabla1[[#This Row],[POA]],".",Tabla1[[#This Row],[SRS]],".",Tabla1[[#This Row],[AREA]],".",Tabla1[[#This Row],[TIPO]]))</f>
        <v>...</v>
      </c>
      <c r="C149" s="14" t="s">
        <v>1060</v>
      </c>
      <c r="D149" s="14" t="s">
        <v>1060</v>
      </c>
      <c r="E149" s="14" t="s">
        <v>1060</v>
      </c>
      <c r="F149" s="14" t="s">
        <v>1060</v>
      </c>
      <c r="G149" s="276" t="s">
        <v>1130</v>
      </c>
      <c r="H149" s="277" t="s">
        <v>1661</v>
      </c>
      <c r="I149" s="440" t="s">
        <v>1662</v>
      </c>
      <c r="J149" s="276">
        <v>10</v>
      </c>
      <c r="K149" s="279">
        <v>350</v>
      </c>
      <c r="L149" s="279">
        <f>+[3]!Tabla1[[#This Row],[Precio Unitario]]*[3]!Tabla1[[#This Row],[Cantidad de Insumos]]</f>
        <v>3500</v>
      </c>
      <c r="M149" s="438">
        <v>239301</v>
      </c>
      <c r="N149" s="435" t="s">
        <v>1663</v>
      </c>
    </row>
    <row r="150" spans="2:14" ht="12.75" x14ac:dyDescent="0.2">
      <c r="B150" s="14" t="str">
        <f>IF(Tabla1[[#This Row],[Código_Actividad]]="","",CONCATENATE(Tabla1[[#This Row],[POA]],".",Tabla1[[#This Row],[SRS]],".",Tabla1[[#This Row],[AREA]],".",Tabla1[[#This Row],[TIPO]]))</f>
        <v>...</v>
      </c>
      <c r="C150" s="14" t="s">
        <v>1060</v>
      </c>
      <c r="D150" s="14" t="s">
        <v>1060</v>
      </c>
      <c r="E150" s="14" t="s">
        <v>1060</v>
      </c>
      <c r="F150" s="14" t="s">
        <v>1060</v>
      </c>
      <c r="G150" s="276" t="s">
        <v>1130</v>
      </c>
      <c r="H150" s="277" t="s">
        <v>1664</v>
      </c>
      <c r="I150" s="440" t="s">
        <v>1665</v>
      </c>
      <c r="J150" s="276">
        <v>10</v>
      </c>
      <c r="K150" s="279">
        <v>300</v>
      </c>
      <c r="L150" s="279">
        <f>+[3]!Tabla1[[#This Row],[Precio Unitario]]*[3]!Tabla1[[#This Row],[Cantidad de Insumos]]</f>
        <v>3000</v>
      </c>
      <c r="M150" s="438">
        <v>239301</v>
      </c>
      <c r="N150" s="435" t="s">
        <v>1663</v>
      </c>
    </row>
    <row r="151" spans="2:14" ht="12.75" x14ac:dyDescent="0.2">
      <c r="B151" s="14" t="str">
        <f>IF(Tabla1[[#This Row],[Código_Actividad]]="","",CONCATENATE(Tabla1[[#This Row],[POA]],".",Tabla1[[#This Row],[SRS]],".",Tabla1[[#This Row],[AREA]],".",Tabla1[[#This Row],[TIPO]]))</f>
        <v>...</v>
      </c>
      <c r="C151" s="14" t="s">
        <v>1060</v>
      </c>
      <c r="D151" s="14" t="s">
        <v>1060</v>
      </c>
      <c r="E151" s="14" t="s">
        <v>1060</v>
      </c>
      <c r="F151" s="14" t="s">
        <v>1060</v>
      </c>
      <c r="G151" s="434" t="s">
        <v>1130</v>
      </c>
      <c r="H151" s="435" t="s">
        <v>1666</v>
      </c>
      <c r="I151" s="436" t="s">
        <v>1667</v>
      </c>
      <c r="J151" s="434">
        <v>5</v>
      </c>
      <c r="K151" s="437">
        <v>200</v>
      </c>
      <c r="L151" s="437">
        <f>+[3]!Tabla1[[#This Row],[Precio Unitario]]*[3]!Tabla1[[#This Row],[Cantidad de Insumos]]</f>
        <v>1000</v>
      </c>
      <c r="M151" s="438">
        <v>239301</v>
      </c>
      <c r="N151" s="435" t="s">
        <v>1663</v>
      </c>
    </row>
    <row r="152" spans="2:14" ht="12.75" x14ac:dyDescent="0.2">
      <c r="B152" s="14" t="str">
        <f>IF(Tabla1[[#This Row],[Código_Actividad]]="","",CONCATENATE(Tabla1[[#This Row],[POA]],".",Tabla1[[#This Row],[SRS]],".",Tabla1[[#This Row],[AREA]],".",Tabla1[[#This Row],[TIPO]]))</f>
        <v>...</v>
      </c>
      <c r="C152" s="14" t="s">
        <v>1060</v>
      </c>
      <c r="D152" s="14" t="s">
        <v>1060</v>
      </c>
      <c r="E152" s="14" t="s">
        <v>1060</v>
      </c>
      <c r="F152" s="14" t="s">
        <v>1060</v>
      </c>
      <c r="G152" s="434" t="s">
        <v>1130</v>
      </c>
      <c r="H152" s="435" t="s">
        <v>1668</v>
      </c>
      <c r="I152" s="436" t="s">
        <v>1667</v>
      </c>
      <c r="J152" s="434">
        <v>3</v>
      </c>
      <c r="K152" s="437">
        <v>200</v>
      </c>
      <c r="L152" s="437">
        <f>+[3]!Tabla1[[#This Row],[Precio Unitario]]*[3]!Tabla1[[#This Row],[Cantidad de Insumos]]</f>
        <v>600</v>
      </c>
      <c r="M152" s="438">
        <v>239301</v>
      </c>
      <c r="N152" s="435" t="s">
        <v>1663</v>
      </c>
    </row>
    <row r="153" spans="2:14" ht="12.75" x14ac:dyDescent="0.2">
      <c r="B153" s="14" t="str">
        <f>IF(Tabla1[[#This Row],[Código_Actividad]]="","",CONCATENATE(Tabla1[[#This Row],[POA]],".",Tabla1[[#This Row],[SRS]],".",Tabla1[[#This Row],[AREA]],".",Tabla1[[#This Row],[TIPO]]))</f>
        <v>...</v>
      </c>
      <c r="C153" s="14" t="s">
        <v>1060</v>
      </c>
      <c r="D153" s="14" t="s">
        <v>1060</v>
      </c>
      <c r="E153" s="14" t="s">
        <v>1060</v>
      </c>
      <c r="F153" s="14" t="s">
        <v>1060</v>
      </c>
      <c r="G153" s="434" t="s">
        <v>1130</v>
      </c>
      <c r="H153" s="435" t="s">
        <v>1671</v>
      </c>
      <c r="I153" s="436" t="s">
        <v>1667</v>
      </c>
      <c r="J153" s="434">
        <v>5</v>
      </c>
      <c r="K153" s="437">
        <v>200</v>
      </c>
      <c r="L153" s="437">
        <f>+[3]!Tabla1[[#This Row],[Precio Unitario]]*[3]!Tabla1[[#This Row],[Cantidad de Insumos]]</f>
        <v>1000</v>
      </c>
      <c r="M153" s="438">
        <v>239301</v>
      </c>
      <c r="N153" s="435" t="s">
        <v>1663</v>
      </c>
    </row>
    <row r="154" spans="2:14" ht="12.75" x14ac:dyDescent="0.2">
      <c r="B154" s="14" t="str">
        <f>IF(Tabla1[[#This Row],[Código_Actividad]]="","",CONCATENATE(Tabla1[[#This Row],[POA]],".",Tabla1[[#This Row],[SRS]],".",Tabla1[[#This Row],[AREA]],".",Tabla1[[#This Row],[TIPO]]))</f>
        <v>...</v>
      </c>
      <c r="C154" s="14" t="s">
        <v>1060</v>
      </c>
      <c r="D154" s="14" t="s">
        <v>1060</v>
      </c>
      <c r="E154" s="14" t="s">
        <v>1060</v>
      </c>
      <c r="F154" s="14" t="s">
        <v>1060</v>
      </c>
      <c r="G154" s="434" t="s">
        <v>1130</v>
      </c>
      <c r="H154" s="435" t="s">
        <v>1669</v>
      </c>
      <c r="I154" s="436" t="s">
        <v>1670</v>
      </c>
      <c r="J154" s="434">
        <v>5</v>
      </c>
      <c r="K154" s="437">
        <v>300</v>
      </c>
      <c r="L154" s="437">
        <f>+[3]!Tabla1[[#This Row],[Precio Unitario]]*[3]!Tabla1[[#This Row],[Cantidad de Insumos]]</f>
        <v>1500</v>
      </c>
      <c r="M154" s="438">
        <v>239301</v>
      </c>
      <c r="N154" s="435" t="s">
        <v>1663</v>
      </c>
    </row>
    <row r="155" spans="2:14" ht="12.75" x14ac:dyDescent="0.2">
      <c r="B155" s="14" t="str">
        <f>IF(Tabla1[[#This Row],[Código_Actividad]]="","",CONCATENATE(Tabla1[[#This Row],[POA]],".",Tabla1[[#This Row],[SRS]],".",Tabla1[[#This Row],[AREA]],".",Tabla1[[#This Row],[TIPO]]))</f>
        <v>...</v>
      </c>
      <c r="C155" s="14" t="s">
        <v>1060</v>
      </c>
      <c r="D155" s="14" t="s">
        <v>1060</v>
      </c>
      <c r="E155" s="14" t="s">
        <v>1060</v>
      </c>
      <c r="F155" s="14" t="s">
        <v>1060</v>
      </c>
      <c r="G155" s="434" t="s">
        <v>1130</v>
      </c>
      <c r="H155" s="435" t="s">
        <v>1672</v>
      </c>
      <c r="I155" s="436" t="s">
        <v>1662</v>
      </c>
      <c r="J155" s="434">
        <v>10</v>
      </c>
      <c r="K155" s="437">
        <v>80</v>
      </c>
      <c r="L155" s="437">
        <f>+[3]!Tabla1[[#This Row],[Precio Unitario]]*[3]!Tabla1[[#This Row],[Cantidad de Insumos]]</f>
        <v>800</v>
      </c>
      <c r="M155" s="438">
        <v>239301</v>
      </c>
      <c r="N155" s="435" t="s">
        <v>1663</v>
      </c>
    </row>
    <row r="156" spans="2:14" ht="12.75" x14ac:dyDescent="0.2">
      <c r="B156" s="14" t="str">
        <f>IF(Tabla1[[#This Row],[Código_Actividad]]="","",CONCATENATE(Tabla1[[#This Row],[POA]],".",Tabla1[[#This Row],[SRS]],".",Tabla1[[#This Row],[AREA]],".",Tabla1[[#This Row],[TIPO]]))</f>
        <v>...</v>
      </c>
      <c r="C156" s="14" t="s">
        <v>1060</v>
      </c>
      <c r="D156" s="14" t="s">
        <v>1060</v>
      </c>
      <c r="E156" s="14" t="s">
        <v>1060</v>
      </c>
      <c r="F156" s="14" t="s">
        <v>1060</v>
      </c>
      <c r="G156" s="434" t="s">
        <v>1130</v>
      </c>
      <c r="H156" s="435" t="s">
        <v>1697</v>
      </c>
      <c r="I156" s="436" t="s">
        <v>1670</v>
      </c>
      <c r="J156" s="434">
        <v>2</v>
      </c>
      <c r="K156" s="437">
        <v>50</v>
      </c>
      <c r="L156" s="437">
        <f>+[3]!Tabla1[[#This Row],[Precio Unitario]]*[3]!Tabla1[[#This Row],[Cantidad de Insumos]]</f>
        <v>100</v>
      </c>
      <c r="M156" s="438">
        <v>239301</v>
      </c>
      <c r="N156" s="435" t="s">
        <v>1663</v>
      </c>
    </row>
    <row r="157" spans="2:14" ht="12.75" x14ac:dyDescent="0.2">
      <c r="B157" s="14" t="str">
        <f>IF(Tabla1[[#This Row],[Código_Actividad]]="","",CONCATENATE(Tabla1[[#This Row],[POA]],".",Tabla1[[#This Row],[SRS]],".",Tabla1[[#This Row],[AREA]],".",Tabla1[[#This Row],[TIPO]]))</f>
        <v>...</v>
      </c>
      <c r="C157" s="14" t="s">
        <v>1060</v>
      </c>
      <c r="D157" s="14" t="s">
        <v>1060</v>
      </c>
      <c r="E157" s="14" t="s">
        <v>1060</v>
      </c>
      <c r="F157" s="14" t="s">
        <v>1060</v>
      </c>
      <c r="G157" s="434" t="s">
        <v>1130</v>
      </c>
      <c r="H157" s="435" t="s">
        <v>1681</v>
      </c>
      <c r="I157" s="436" t="s">
        <v>1662</v>
      </c>
      <c r="J157" s="434">
        <v>5</v>
      </c>
      <c r="K157" s="437">
        <v>250</v>
      </c>
      <c r="L157" s="437">
        <f>+[3]!Tabla1[[#This Row],[Precio Unitario]]*[3]!Tabla1[[#This Row],[Cantidad de Insumos]]</f>
        <v>1250</v>
      </c>
      <c r="M157" s="438">
        <v>239301</v>
      </c>
      <c r="N157" s="435" t="s">
        <v>1663</v>
      </c>
    </row>
    <row r="158" spans="2:14" ht="12.75" x14ac:dyDescent="0.2">
      <c r="B158" s="14" t="str">
        <f>IF(Tabla1[[#This Row],[Código_Actividad]]="","",CONCATENATE(Tabla1[[#This Row],[POA]],".",Tabla1[[#This Row],[SRS]],".",Tabla1[[#This Row],[AREA]],".",Tabla1[[#This Row],[TIPO]]))</f>
        <v>...</v>
      </c>
      <c r="C158" s="14" t="s">
        <v>1060</v>
      </c>
      <c r="D158" s="14" t="s">
        <v>1060</v>
      </c>
      <c r="E158" s="14" t="s">
        <v>1060</v>
      </c>
      <c r="F158" s="14" t="s">
        <v>1060</v>
      </c>
      <c r="G158" s="434" t="s">
        <v>1130</v>
      </c>
      <c r="H158" s="435" t="s">
        <v>1675</v>
      </c>
      <c r="I158" s="436" t="s">
        <v>1670</v>
      </c>
      <c r="J158" s="434">
        <v>1</v>
      </c>
      <c r="K158" s="437">
        <v>20000</v>
      </c>
      <c r="L158" s="437">
        <f>+[3]!Tabla1[[#This Row],[Precio Unitario]]*[3]!Tabla1[[#This Row],[Cantidad de Insumos]]</f>
        <v>20000</v>
      </c>
      <c r="M158" s="438">
        <v>239301</v>
      </c>
      <c r="N158" s="435" t="s">
        <v>1663</v>
      </c>
    </row>
    <row r="159" spans="2:14" ht="12.75" x14ac:dyDescent="0.2">
      <c r="B159" s="14" t="str">
        <f>IF(Tabla1[[#This Row],[Código_Actividad]]="","",CONCATENATE(Tabla1[[#This Row],[POA]],".",Tabla1[[#This Row],[SRS]],".",Tabla1[[#This Row],[AREA]],".",Tabla1[[#This Row],[TIPO]]))</f>
        <v>...</v>
      </c>
      <c r="C159" s="14" t="s">
        <v>1060</v>
      </c>
      <c r="D159" s="14" t="s">
        <v>1060</v>
      </c>
      <c r="E159" s="14" t="s">
        <v>1060</v>
      </c>
      <c r="F159" s="14" t="s">
        <v>1060</v>
      </c>
      <c r="G159" s="434" t="s">
        <v>1130</v>
      </c>
      <c r="H159" s="435" t="s">
        <v>1666</v>
      </c>
      <c r="I159" s="436" t="s">
        <v>1667</v>
      </c>
      <c r="J159" s="434">
        <v>5</v>
      </c>
      <c r="K159" s="437">
        <v>200</v>
      </c>
      <c r="L159" s="437">
        <f>+[3]!Tabla1[[#This Row],[Precio Unitario]]*[3]!Tabla1[[#This Row],[Cantidad de Insumos]]</f>
        <v>1000</v>
      </c>
      <c r="M159" s="438">
        <v>239301</v>
      </c>
      <c r="N159" s="435" t="s">
        <v>1663</v>
      </c>
    </row>
    <row r="160" spans="2:14" ht="12.75" x14ac:dyDescent="0.2">
      <c r="B160" s="14" t="str">
        <f>IF(Tabla1[[#This Row],[Código_Actividad]]="","",CONCATENATE(Tabla1[[#This Row],[POA]],".",Tabla1[[#This Row],[SRS]],".",Tabla1[[#This Row],[AREA]],".",Tabla1[[#This Row],[TIPO]]))</f>
        <v>...</v>
      </c>
      <c r="C160" s="14" t="s">
        <v>1060</v>
      </c>
      <c r="D160" s="14" t="s">
        <v>1060</v>
      </c>
      <c r="E160" s="14" t="s">
        <v>1060</v>
      </c>
      <c r="F160" s="14" t="s">
        <v>1060</v>
      </c>
      <c r="G160" s="434" t="s">
        <v>1130</v>
      </c>
      <c r="H160" s="435" t="s">
        <v>1668</v>
      </c>
      <c r="I160" s="436" t="s">
        <v>1667</v>
      </c>
      <c r="J160" s="434">
        <v>3</v>
      </c>
      <c r="K160" s="437">
        <v>200</v>
      </c>
      <c r="L160" s="437">
        <f>+[3]!Tabla1[[#This Row],[Precio Unitario]]*[3]!Tabla1[[#This Row],[Cantidad de Insumos]]</f>
        <v>600</v>
      </c>
      <c r="M160" s="438">
        <v>239301</v>
      </c>
      <c r="N160" s="435" t="s">
        <v>1663</v>
      </c>
    </row>
    <row r="161" spans="2:14" ht="12.75" x14ac:dyDescent="0.2">
      <c r="B161" s="14" t="str">
        <f>IF(Tabla1[[#This Row],[Código_Actividad]]="","",CONCATENATE(Tabla1[[#This Row],[POA]],".",Tabla1[[#This Row],[SRS]],".",Tabla1[[#This Row],[AREA]],".",Tabla1[[#This Row],[TIPO]]))</f>
        <v>...</v>
      </c>
      <c r="C161" s="14" t="s">
        <v>1060</v>
      </c>
      <c r="D161" s="14" t="s">
        <v>1060</v>
      </c>
      <c r="E161" s="14" t="s">
        <v>1060</v>
      </c>
      <c r="F161" s="14" t="s">
        <v>1060</v>
      </c>
      <c r="G161" s="434" t="s">
        <v>1130</v>
      </c>
      <c r="H161" s="435" t="s">
        <v>1671</v>
      </c>
      <c r="I161" s="436" t="s">
        <v>1667</v>
      </c>
      <c r="J161" s="434">
        <v>2</v>
      </c>
      <c r="K161" s="437">
        <v>200</v>
      </c>
      <c r="L161" s="437">
        <f>+[3]!Tabla1[[#This Row],[Precio Unitario]]*[3]!Tabla1[[#This Row],[Cantidad de Insumos]]</f>
        <v>400</v>
      </c>
      <c r="M161" s="438">
        <v>239301</v>
      </c>
      <c r="N161" s="435" t="s">
        <v>1663</v>
      </c>
    </row>
    <row r="162" spans="2:14" ht="12.75" x14ac:dyDescent="0.2">
      <c r="B162" s="14" t="str">
        <f>IF(Tabla1[[#This Row],[Código_Actividad]]="","",CONCATENATE(Tabla1[[#This Row],[POA]],".",Tabla1[[#This Row],[SRS]],".",Tabla1[[#This Row],[AREA]],".",Tabla1[[#This Row],[TIPO]]))</f>
        <v>...</v>
      </c>
      <c r="C162" s="14" t="s">
        <v>1060</v>
      </c>
      <c r="D162" s="14" t="s">
        <v>1060</v>
      </c>
      <c r="E162" s="14" t="s">
        <v>1060</v>
      </c>
      <c r="F162" s="14" t="s">
        <v>1060</v>
      </c>
      <c r="G162" s="434" t="s">
        <v>1130</v>
      </c>
      <c r="H162" s="435" t="s">
        <v>1673</v>
      </c>
      <c r="I162" s="436" t="s">
        <v>1670</v>
      </c>
      <c r="J162" s="434">
        <v>1</v>
      </c>
      <c r="K162" s="437">
        <v>30000</v>
      </c>
      <c r="L162" s="437">
        <f>+[3]!Tabla1[[#This Row],[Precio Unitario]]*[3]!Tabla1[[#This Row],[Cantidad de Insumos]]</f>
        <v>30000</v>
      </c>
      <c r="M162" s="438">
        <v>239301</v>
      </c>
      <c r="N162" s="435" t="s">
        <v>1663</v>
      </c>
    </row>
    <row r="163" spans="2:14" ht="12.75" x14ac:dyDescent="0.2">
      <c r="B163" s="14" t="str">
        <f>IF(Tabla1[[#This Row],[Código_Actividad]]="","",CONCATENATE(Tabla1[[#This Row],[POA]],".",Tabla1[[#This Row],[SRS]],".",Tabla1[[#This Row],[AREA]],".",Tabla1[[#This Row],[TIPO]]))</f>
        <v>...</v>
      </c>
      <c r="C163" s="14" t="s">
        <v>1060</v>
      </c>
      <c r="D163" s="14" t="s">
        <v>1060</v>
      </c>
      <c r="E163" s="14" t="s">
        <v>1060</v>
      </c>
      <c r="F163" s="14" t="s">
        <v>1060</v>
      </c>
      <c r="G163" s="434" t="s">
        <v>1130</v>
      </c>
      <c r="H163" s="435" t="s">
        <v>1674</v>
      </c>
      <c r="I163" s="436" t="s">
        <v>1670</v>
      </c>
      <c r="J163" s="434">
        <v>1</v>
      </c>
      <c r="K163" s="437">
        <v>20000</v>
      </c>
      <c r="L163" s="437">
        <f>+[3]!Tabla1[[#This Row],[Precio Unitario]]*[3]!Tabla1[[#This Row],[Cantidad de Insumos]]</f>
        <v>20000</v>
      </c>
      <c r="M163" s="438">
        <v>239301</v>
      </c>
      <c r="N163" s="435" t="s">
        <v>1663</v>
      </c>
    </row>
    <row r="164" spans="2:14" ht="12.75" x14ac:dyDescent="0.2">
      <c r="B164" s="14" t="str">
        <f>IF(Tabla1[[#This Row],[Código_Actividad]]="","",CONCATENATE(Tabla1[[#This Row],[POA]],".",Tabla1[[#This Row],[SRS]],".",Tabla1[[#This Row],[AREA]],".",Tabla1[[#This Row],[TIPO]]))</f>
        <v>...</v>
      </c>
      <c r="C164" s="14" t="s">
        <v>1060</v>
      </c>
      <c r="D164" s="14" t="s">
        <v>1060</v>
      </c>
      <c r="E164" s="14" t="s">
        <v>1060</v>
      </c>
      <c r="F164" s="14" t="s">
        <v>1060</v>
      </c>
      <c r="G164" s="434" t="s">
        <v>1136</v>
      </c>
      <c r="H164" s="435" t="s">
        <v>1673</v>
      </c>
      <c r="I164" s="436" t="s">
        <v>1670</v>
      </c>
      <c r="J164" s="434">
        <v>1</v>
      </c>
      <c r="K164" s="437">
        <v>30000</v>
      </c>
      <c r="L164" s="437">
        <f>+[3]!Tabla1[[#This Row],[Precio Unitario]]*[3]!Tabla1[[#This Row],[Cantidad de Insumos]]</f>
        <v>30000</v>
      </c>
      <c r="M164" s="438">
        <v>239301</v>
      </c>
      <c r="N164" s="435" t="s">
        <v>1663</v>
      </c>
    </row>
    <row r="165" spans="2:14" ht="12.75" x14ac:dyDescent="0.2">
      <c r="B165" s="14" t="str">
        <f>IF(Tabla1[[#This Row],[Código_Actividad]]="","",CONCATENATE(Tabla1[[#This Row],[POA]],".",Tabla1[[#This Row],[SRS]],".",Tabla1[[#This Row],[AREA]],".",Tabla1[[#This Row],[TIPO]]))</f>
        <v>...</v>
      </c>
      <c r="C165" s="14" t="s">
        <v>1060</v>
      </c>
      <c r="D165" s="14" t="s">
        <v>1060</v>
      </c>
      <c r="E165" s="14" t="s">
        <v>1060</v>
      </c>
      <c r="F165" s="14" t="s">
        <v>1060</v>
      </c>
      <c r="G165" s="434" t="s">
        <v>1136</v>
      </c>
      <c r="H165" s="435" t="s">
        <v>1674</v>
      </c>
      <c r="I165" s="436" t="s">
        <v>1670</v>
      </c>
      <c r="J165" s="434">
        <v>1</v>
      </c>
      <c r="K165" s="437">
        <v>20000</v>
      </c>
      <c r="L165" s="437">
        <f>+[3]!Tabla1[[#This Row],[Precio Unitario]]*[3]!Tabla1[[#This Row],[Cantidad de Insumos]]</f>
        <v>20000</v>
      </c>
      <c r="M165" s="438">
        <v>239301</v>
      </c>
      <c r="N165" s="435" t="s">
        <v>1663</v>
      </c>
    </row>
    <row r="166" spans="2:14" ht="12.75" x14ac:dyDescent="0.2">
      <c r="B166" s="14" t="str">
        <f>IF(Tabla1[[#This Row],[Código_Actividad]]="","",CONCATENATE(Tabla1[[#This Row],[POA]],".",Tabla1[[#This Row],[SRS]],".",Tabla1[[#This Row],[AREA]],".",Tabla1[[#This Row],[TIPO]]))</f>
        <v>...</v>
      </c>
      <c r="C166" s="14" t="s">
        <v>1060</v>
      </c>
      <c r="D166" s="14" t="s">
        <v>1060</v>
      </c>
      <c r="E166" s="14" t="s">
        <v>1060</v>
      </c>
      <c r="F166" s="14" t="s">
        <v>1060</v>
      </c>
      <c r="G166" s="434" t="s">
        <v>1136</v>
      </c>
      <c r="H166" s="435" t="s">
        <v>1661</v>
      </c>
      <c r="I166" s="436" t="s">
        <v>1662</v>
      </c>
      <c r="J166" s="434">
        <v>2</v>
      </c>
      <c r="K166" s="437">
        <v>350</v>
      </c>
      <c r="L166" s="437">
        <f>+[3]!Tabla1[[#This Row],[Precio Unitario]]*[3]!Tabla1[[#This Row],[Cantidad de Insumos]]</f>
        <v>700</v>
      </c>
      <c r="M166" s="438">
        <v>239301</v>
      </c>
      <c r="N166" s="435" t="s">
        <v>1663</v>
      </c>
    </row>
    <row r="167" spans="2:14" ht="12.75" x14ac:dyDescent="0.2">
      <c r="B167" s="14" t="str">
        <f>IF(Tabla1[[#This Row],[Código_Actividad]]="","",CONCATENATE(Tabla1[[#This Row],[POA]],".",Tabla1[[#This Row],[SRS]],".",Tabla1[[#This Row],[AREA]],".",Tabla1[[#This Row],[TIPO]]))</f>
        <v>...</v>
      </c>
      <c r="C167" s="14" t="s">
        <v>1060</v>
      </c>
      <c r="D167" s="14" t="s">
        <v>1060</v>
      </c>
      <c r="E167" s="14" t="s">
        <v>1060</v>
      </c>
      <c r="F167" s="14" t="s">
        <v>1060</v>
      </c>
      <c r="G167" s="434" t="s">
        <v>1136</v>
      </c>
      <c r="H167" s="435" t="s">
        <v>1664</v>
      </c>
      <c r="I167" s="436" t="s">
        <v>1665</v>
      </c>
      <c r="J167" s="434">
        <v>12</v>
      </c>
      <c r="K167" s="437">
        <v>300</v>
      </c>
      <c r="L167" s="437">
        <f>+[3]!Tabla1[[#This Row],[Precio Unitario]]*[3]!Tabla1[[#This Row],[Cantidad de Insumos]]</f>
        <v>3600</v>
      </c>
      <c r="M167" s="438">
        <v>239301</v>
      </c>
      <c r="N167" s="435" t="s">
        <v>1663</v>
      </c>
    </row>
    <row r="168" spans="2:14" ht="12.75" x14ac:dyDescent="0.2">
      <c r="B168" s="14" t="str">
        <f>IF(Tabla1[[#This Row],[Código_Actividad]]="","",CONCATENATE(Tabla1[[#This Row],[POA]],".",Tabla1[[#This Row],[SRS]],".",Tabla1[[#This Row],[AREA]],".",Tabla1[[#This Row],[TIPO]]))</f>
        <v>...</v>
      </c>
      <c r="C168" s="14" t="s">
        <v>1060</v>
      </c>
      <c r="D168" s="14" t="s">
        <v>1060</v>
      </c>
      <c r="E168" s="14" t="s">
        <v>1060</v>
      </c>
      <c r="F168" s="14" t="s">
        <v>1060</v>
      </c>
      <c r="G168" s="434" t="s">
        <v>1136</v>
      </c>
      <c r="H168" s="435" t="s">
        <v>1666</v>
      </c>
      <c r="I168" s="436" t="s">
        <v>1667</v>
      </c>
      <c r="J168" s="434">
        <v>5</v>
      </c>
      <c r="K168" s="437">
        <v>200</v>
      </c>
      <c r="L168" s="437">
        <f>+[3]!Tabla1[[#This Row],[Precio Unitario]]*[3]!Tabla1[[#This Row],[Cantidad de Insumos]]</f>
        <v>1000</v>
      </c>
      <c r="M168" s="438">
        <v>239301</v>
      </c>
      <c r="N168" s="435" t="s">
        <v>1663</v>
      </c>
    </row>
    <row r="169" spans="2:14" ht="12.75" x14ac:dyDescent="0.2">
      <c r="B169" s="14" t="str">
        <f>IF(Tabla1[[#This Row],[Código_Actividad]]="","",CONCATENATE(Tabla1[[#This Row],[POA]],".",Tabla1[[#This Row],[SRS]],".",Tabla1[[#This Row],[AREA]],".",Tabla1[[#This Row],[TIPO]]))</f>
        <v>...</v>
      </c>
      <c r="C169" s="14" t="s">
        <v>1060</v>
      </c>
      <c r="D169" s="14" t="s">
        <v>1060</v>
      </c>
      <c r="E169" s="14" t="s">
        <v>1060</v>
      </c>
      <c r="F169" s="14" t="s">
        <v>1060</v>
      </c>
      <c r="G169" s="434" t="s">
        <v>1136</v>
      </c>
      <c r="H169" s="435" t="s">
        <v>1668</v>
      </c>
      <c r="I169" s="436" t="s">
        <v>1667</v>
      </c>
      <c r="J169" s="434">
        <v>3</v>
      </c>
      <c r="K169" s="437">
        <v>200</v>
      </c>
      <c r="L169" s="437">
        <f>+[3]!Tabla1[[#This Row],[Precio Unitario]]*[3]!Tabla1[[#This Row],[Cantidad de Insumos]]</f>
        <v>600</v>
      </c>
      <c r="M169" s="438">
        <v>239301</v>
      </c>
      <c r="N169" s="435" t="s">
        <v>1663</v>
      </c>
    </row>
    <row r="170" spans="2:14" ht="12.75" x14ac:dyDescent="0.2">
      <c r="B170" s="14" t="str">
        <f>IF(Tabla1[[#This Row],[Código_Actividad]]="","",CONCATENATE(Tabla1[[#This Row],[POA]],".",Tabla1[[#This Row],[SRS]],".",Tabla1[[#This Row],[AREA]],".",Tabla1[[#This Row],[TIPO]]))</f>
        <v>...</v>
      </c>
      <c r="C170" s="14" t="s">
        <v>1060</v>
      </c>
      <c r="D170" s="14" t="s">
        <v>1060</v>
      </c>
      <c r="E170" s="14" t="s">
        <v>1060</v>
      </c>
      <c r="F170" s="14" t="s">
        <v>1060</v>
      </c>
      <c r="G170" s="434" t="s">
        <v>1136</v>
      </c>
      <c r="H170" s="435" t="s">
        <v>1671</v>
      </c>
      <c r="I170" s="436" t="s">
        <v>1667</v>
      </c>
      <c r="J170" s="434">
        <v>2</v>
      </c>
      <c r="K170" s="437">
        <v>200</v>
      </c>
      <c r="L170" s="437">
        <f>+[3]!Tabla1[[#This Row],[Precio Unitario]]*[3]!Tabla1[[#This Row],[Cantidad de Insumos]]</f>
        <v>400</v>
      </c>
      <c r="M170" s="438">
        <v>239301</v>
      </c>
      <c r="N170" s="435" t="s">
        <v>1663</v>
      </c>
    </row>
    <row r="171" spans="2:14" ht="12.75" x14ac:dyDescent="0.2">
      <c r="B171" s="14" t="str">
        <f>IF(Tabla1[[#This Row],[Código_Actividad]]="","",CONCATENATE(Tabla1[[#This Row],[POA]],".",Tabla1[[#This Row],[SRS]],".",Tabla1[[#This Row],[AREA]],".",Tabla1[[#This Row],[TIPO]]))</f>
        <v>...</v>
      </c>
      <c r="C171" s="14" t="s">
        <v>1060</v>
      </c>
      <c r="D171" s="14" t="s">
        <v>1060</v>
      </c>
      <c r="E171" s="14" t="s">
        <v>1060</v>
      </c>
      <c r="F171" s="14" t="s">
        <v>1060</v>
      </c>
      <c r="G171" s="434" t="s">
        <v>1136</v>
      </c>
      <c r="H171" s="435" t="s">
        <v>1698</v>
      </c>
      <c r="I171" s="436" t="s">
        <v>1662</v>
      </c>
      <c r="J171" s="434">
        <v>2</v>
      </c>
      <c r="K171" s="437">
        <v>100</v>
      </c>
      <c r="L171" s="437">
        <f>+[3]!Tabla1[[#This Row],[Precio Unitario]]*[3]!Tabla1[[#This Row],[Cantidad de Insumos]]</f>
        <v>200</v>
      </c>
      <c r="M171" s="438">
        <v>239301</v>
      </c>
      <c r="N171" s="435" t="s">
        <v>1663</v>
      </c>
    </row>
    <row r="172" spans="2:14" ht="12.75" x14ac:dyDescent="0.2">
      <c r="B172" s="14" t="str">
        <f>IF(Tabla1[[#This Row],[Código_Actividad]]="","",CONCATENATE(Tabla1[[#This Row],[POA]],".",Tabla1[[#This Row],[SRS]],".",Tabla1[[#This Row],[AREA]],".",Tabla1[[#This Row],[TIPO]]))</f>
        <v>...</v>
      </c>
      <c r="C172" s="14" t="s">
        <v>1060</v>
      </c>
      <c r="D172" s="14" t="s">
        <v>1060</v>
      </c>
      <c r="E172" s="14" t="s">
        <v>1060</v>
      </c>
      <c r="F172" s="14" t="s">
        <v>1060</v>
      </c>
      <c r="G172" s="434" t="s">
        <v>1136</v>
      </c>
      <c r="H172" s="435" t="s">
        <v>1669</v>
      </c>
      <c r="I172" s="436" t="s">
        <v>1670</v>
      </c>
      <c r="J172" s="434">
        <v>4</v>
      </c>
      <c r="K172" s="437">
        <v>300</v>
      </c>
      <c r="L172" s="437">
        <f>+[3]!Tabla1[[#This Row],[Precio Unitario]]*[3]!Tabla1[[#This Row],[Cantidad de Insumos]]</f>
        <v>1200</v>
      </c>
      <c r="M172" s="438">
        <v>239301</v>
      </c>
      <c r="N172" s="435" t="s">
        <v>1663</v>
      </c>
    </row>
    <row r="173" spans="2:14" ht="12.75" x14ac:dyDescent="0.2">
      <c r="B173" s="14" t="str">
        <f>IF(Tabla1[[#This Row],[Código_Actividad]]="","",CONCATENATE(Tabla1[[#This Row],[POA]],".",Tabla1[[#This Row],[SRS]],".",Tabla1[[#This Row],[AREA]],".",Tabla1[[#This Row],[TIPO]]))</f>
        <v>...</v>
      </c>
      <c r="C173" s="14" t="s">
        <v>1060</v>
      </c>
      <c r="D173" s="14" t="s">
        <v>1060</v>
      </c>
      <c r="E173" s="14" t="s">
        <v>1060</v>
      </c>
      <c r="F173" s="14" t="s">
        <v>1060</v>
      </c>
      <c r="G173" s="434" t="s">
        <v>1136</v>
      </c>
      <c r="H173" s="435" t="s">
        <v>1672</v>
      </c>
      <c r="I173" s="436" t="s">
        <v>1662</v>
      </c>
      <c r="J173" s="434">
        <v>3</v>
      </c>
      <c r="K173" s="437">
        <v>80</v>
      </c>
      <c r="L173" s="437">
        <f>+[3]!Tabla1[[#This Row],[Precio Unitario]]*[3]!Tabla1[[#This Row],[Cantidad de Insumos]]</f>
        <v>240</v>
      </c>
      <c r="M173" s="438">
        <v>239301</v>
      </c>
      <c r="N173" s="435" t="s">
        <v>1663</v>
      </c>
    </row>
    <row r="174" spans="2:14" ht="12.75" x14ac:dyDescent="0.2">
      <c r="B174" s="14" t="str">
        <f>IF(Tabla1[[#This Row],[Código_Actividad]]="","",CONCATENATE(Tabla1[[#This Row],[POA]],".",Tabla1[[#This Row],[SRS]],".",Tabla1[[#This Row],[AREA]],".",Tabla1[[#This Row],[TIPO]]))</f>
        <v>...</v>
      </c>
      <c r="C174" s="14" t="s">
        <v>1060</v>
      </c>
      <c r="D174" s="14" t="s">
        <v>1060</v>
      </c>
      <c r="E174" s="14" t="s">
        <v>1060</v>
      </c>
      <c r="F174" s="14" t="s">
        <v>1060</v>
      </c>
      <c r="G174" s="434" t="s">
        <v>1136</v>
      </c>
      <c r="H174" s="435" t="s">
        <v>1699</v>
      </c>
      <c r="I174" s="436" t="s">
        <v>1670</v>
      </c>
      <c r="J174" s="434">
        <v>2</v>
      </c>
      <c r="K174" s="437">
        <v>100</v>
      </c>
      <c r="L174" s="437">
        <f>+[3]!Tabla1[[#This Row],[Precio Unitario]]*[3]!Tabla1[[#This Row],[Cantidad de Insumos]]</f>
        <v>200</v>
      </c>
      <c r="M174" s="438">
        <v>239301</v>
      </c>
      <c r="N174" s="435" t="s">
        <v>1663</v>
      </c>
    </row>
    <row r="175" spans="2:14" ht="12.75" x14ac:dyDescent="0.2">
      <c r="B175" s="14" t="str">
        <f>IF(Tabla1[[#This Row],[Código_Actividad]]="","",CONCATENATE(Tabla1[[#This Row],[POA]],".",Tabla1[[#This Row],[SRS]],".",Tabla1[[#This Row],[AREA]],".",Tabla1[[#This Row],[TIPO]]))</f>
        <v>...</v>
      </c>
      <c r="C175" s="14" t="s">
        <v>1060</v>
      </c>
      <c r="D175" s="14" t="s">
        <v>1060</v>
      </c>
      <c r="E175" s="14" t="s">
        <v>1060</v>
      </c>
      <c r="F175" s="14" t="s">
        <v>1060</v>
      </c>
      <c r="G175" s="434" t="s">
        <v>1136</v>
      </c>
      <c r="H175" s="435" t="s">
        <v>1697</v>
      </c>
      <c r="I175" s="436" t="s">
        <v>288</v>
      </c>
      <c r="J175" s="434">
        <v>1</v>
      </c>
      <c r="K175" s="437">
        <v>50</v>
      </c>
      <c r="L175" s="437">
        <f>+[3]!Tabla1[[#This Row],[Precio Unitario]]*[3]!Tabla1[[#This Row],[Cantidad de Insumos]]</f>
        <v>50</v>
      </c>
      <c r="M175" s="438">
        <v>239301</v>
      </c>
      <c r="N175" s="435" t="s">
        <v>1663</v>
      </c>
    </row>
    <row r="176" spans="2:14" ht="12.75" x14ac:dyDescent="0.2">
      <c r="B176" s="14" t="str">
        <f>IF(Tabla1[[#This Row],[Código_Actividad]]="","",CONCATENATE(Tabla1[[#This Row],[POA]],".",Tabla1[[#This Row],[SRS]],".",Tabla1[[#This Row],[AREA]],".",Tabla1[[#This Row],[TIPO]]))</f>
        <v>...</v>
      </c>
      <c r="C176" s="14" t="s">
        <v>1060</v>
      </c>
      <c r="D176" s="14" t="s">
        <v>1060</v>
      </c>
      <c r="E176" s="14" t="s">
        <v>1060</v>
      </c>
      <c r="F176" s="14" t="s">
        <v>1060</v>
      </c>
      <c r="G176" s="434" t="s">
        <v>1136</v>
      </c>
      <c r="H176" s="435" t="s">
        <v>1681</v>
      </c>
      <c r="I176" s="436" t="s">
        <v>1662</v>
      </c>
      <c r="J176" s="434">
        <v>2</v>
      </c>
      <c r="K176" s="437">
        <v>250</v>
      </c>
      <c r="L176" s="437">
        <f>+[3]!Tabla1[[#This Row],[Precio Unitario]]*[3]!Tabla1[[#This Row],[Cantidad de Insumos]]</f>
        <v>500</v>
      </c>
      <c r="M176" s="438">
        <v>239301</v>
      </c>
      <c r="N176" s="435" t="s">
        <v>1663</v>
      </c>
    </row>
    <row r="177" spans="2:14" ht="12.75" x14ac:dyDescent="0.2">
      <c r="B177" s="14" t="str">
        <f>IF(Tabla1[[#This Row],[Código_Actividad]]="","",CONCATENATE(Tabla1[[#This Row],[POA]],".",Tabla1[[#This Row],[SRS]],".",Tabla1[[#This Row],[AREA]],".",Tabla1[[#This Row],[TIPO]]))</f>
        <v>...</v>
      </c>
      <c r="C177" s="14" t="s">
        <v>1060</v>
      </c>
      <c r="D177" s="14" t="s">
        <v>1060</v>
      </c>
      <c r="E177" s="14" t="s">
        <v>1060</v>
      </c>
      <c r="F177" s="14" t="s">
        <v>1060</v>
      </c>
      <c r="G177" s="434" t="s">
        <v>1136</v>
      </c>
      <c r="H177" s="435" t="s">
        <v>1675</v>
      </c>
      <c r="I177" s="436" t="s">
        <v>1670</v>
      </c>
      <c r="J177" s="434">
        <v>1</v>
      </c>
      <c r="K177" s="437">
        <v>20000</v>
      </c>
      <c r="L177" s="437">
        <f>+[3]!Tabla1[[#This Row],[Precio Unitario]]*[3]!Tabla1[[#This Row],[Cantidad de Insumos]]</f>
        <v>20000</v>
      </c>
      <c r="M177" s="438">
        <v>239301</v>
      </c>
      <c r="N177" s="435" t="s">
        <v>1663</v>
      </c>
    </row>
    <row r="178" spans="2:14" ht="12.75" x14ac:dyDescent="0.2">
      <c r="B178" s="14" t="str">
        <f>IF(Tabla1[[#This Row],[Código_Actividad]]="","",CONCATENATE(Tabla1[[#This Row],[POA]],".",Tabla1[[#This Row],[SRS]],".",Tabla1[[#This Row],[AREA]],".",Tabla1[[#This Row],[TIPO]]))</f>
        <v>...</v>
      </c>
      <c r="C178" s="14" t="s">
        <v>1060</v>
      </c>
      <c r="D178" s="14" t="s">
        <v>1060</v>
      </c>
      <c r="E178" s="14" t="s">
        <v>1060</v>
      </c>
      <c r="F178" s="14" t="s">
        <v>1060</v>
      </c>
      <c r="G178" s="434" t="s">
        <v>1137</v>
      </c>
      <c r="H178" s="435" t="s">
        <v>1661</v>
      </c>
      <c r="I178" s="436" t="s">
        <v>1662</v>
      </c>
      <c r="J178" s="434">
        <v>1</v>
      </c>
      <c r="K178" s="437">
        <v>350</v>
      </c>
      <c r="L178" s="437">
        <f>+[3]!Tabla1[[#This Row],[Precio Unitario]]*[3]!Tabla1[[#This Row],[Cantidad de Insumos]]</f>
        <v>350</v>
      </c>
      <c r="M178" s="438">
        <v>239301</v>
      </c>
      <c r="N178" s="435" t="s">
        <v>1663</v>
      </c>
    </row>
    <row r="179" spans="2:14" ht="12.75" x14ac:dyDescent="0.2">
      <c r="B179" s="14" t="str">
        <f>IF(Tabla1[[#This Row],[Código_Actividad]]="","",CONCATENATE(Tabla1[[#This Row],[POA]],".",Tabla1[[#This Row],[SRS]],".",Tabla1[[#This Row],[AREA]],".",Tabla1[[#This Row],[TIPO]]))</f>
        <v>...</v>
      </c>
      <c r="C179" s="14" t="s">
        <v>1060</v>
      </c>
      <c r="D179" s="14" t="s">
        <v>1060</v>
      </c>
      <c r="E179" s="14" t="s">
        <v>1060</v>
      </c>
      <c r="F179" s="14" t="s">
        <v>1060</v>
      </c>
      <c r="G179" s="434" t="s">
        <v>1137</v>
      </c>
      <c r="H179" s="435" t="s">
        <v>1664</v>
      </c>
      <c r="I179" s="436" t="s">
        <v>1665</v>
      </c>
      <c r="J179" s="434">
        <v>10</v>
      </c>
      <c r="K179" s="437">
        <v>300</v>
      </c>
      <c r="L179" s="437">
        <f>+[3]!Tabla1[[#This Row],[Precio Unitario]]*[3]!Tabla1[[#This Row],[Cantidad de Insumos]]</f>
        <v>3000</v>
      </c>
      <c r="M179" s="438">
        <v>239301</v>
      </c>
      <c r="N179" s="435" t="s">
        <v>1663</v>
      </c>
    </row>
    <row r="180" spans="2:14" ht="12.75" x14ac:dyDescent="0.2">
      <c r="B180" s="14" t="str">
        <f>IF(Tabla1[[#This Row],[Código_Actividad]]="","",CONCATENATE(Tabla1[[#This Row],[POA]],".",Tabla1[[#This Row],[SRS]],".",Tabla1[[#This Row],[AREA]],".",Tabla1[[#This Row],[TIPO]]))</f>
        <v>...</v>
      </c>
      <c r="C180" s="14" t="s">
        <v>1060</v>
      </c>
      <c r="D180" s="14" t="s">
        <v>1060</v>
      </c>
      <c r="E180" s="14" t="s">
        <v>1060</v>
      </c>
      <c r="F180" s="14" t="s">
        <v>1060</v>
      </c>
      <c r="G180" s="434" t="s">
        <v>1137</v>
      </c>
      <c r="H180" s="435" t="s">
        <v>1666</v>
      </c>
      <c r="I180" s="436" t="s">
        <v>1667</v>
      </c>
      <c r="J180" s="434">
        <v>5</v>
      </c>
      <c r="K180" s="437">
        <v>200</v>
      </c>
      <c r="L180" s="437">
        <f>+[3]!Tabla1[[#This Row],[Precio Unitario]]*[3]!Tabla1[[#This Row],[Cantidad de Insumos]]</f>
        <v>1000</v>
      </c>
      <c r="M180" s="438">
        <v>239301</v>
      </c>
      <c r="N180" s="435" t="s">
        <v>1663</v>
      </c>
    </row>
    <row r="181" spans="2:14" ht="12.75" x14ac:dyDescent="0.2">
      <c r="B181" s="14" t="str">
        <f>IF(Tabla1[[#This Row],[Código_Actividad]]="","",CONCATENATE(Tabla1[[#This Row],[POA]],".",Tabla1[[#This Row],[SRS]],".",Tabla1[[#This Row],[AREA]],".",Tabla1[[#This Row],[TIPO]]))</f>
        <v>...</v>
      </c>
      <c r="C181" s="14" t="s">
        <v>1060</v>
      </c>
      <c r="D181" s="14" t="s">
        <v>1060</v>
      </c>
      <c r="E181" s="14" t="s">
        <v>1060</v>
      </c>
      <c r="F181" s="14" t="s">
        <v>1060</v>
      </c>
      <c r="G181" s="434" t="s">
        <v>1137</v>
      </c>
      <c r="H181" s="435" t="s">
        <v>1668</v>
      </c>
      <c r="I181" s="436" t="s">
        <v>1667</v>
      </c>
      <c r="J181" s="434">
        <v>3</v>
      </c>
      <c r="K181" s="437">
        <v>200</v>
      </c>
      <c r="L181" s="437">
        <f>+[3]!Tabla1[[#This Row],[Precio Unitario]]*[3]!Tabla1[[#This Row],[Cantidad de Insumos]]</f>
        <v>600</v>
      </c>
      <c r="M181" s="438">
        <v>239301</v>
      </c>
      <c r="N181" s="435" t="s">
        <v>1663</v>
      </c>
    </row>
    <row r="182" spans="2:14" ht="12.75" x14ac:dyDescent="0.2">
      <c r="B182" s="14" t="str">
        <f>IF(Tabla1[[#This Row],[Código_Actividad]]="","",CONCATENATE(Tabla1[[#This Row],[POA]],".",Tabla1[[#This Row],[SRS]],".",Tabla1[[#This Row],[AREA]],".",Tabla1[[#This Row],[TIPO]]))</f>
        <v>...</v>
      </c>
      <c r="C182" s="14" t="s">
        <v>1060</v>
      </c>
      <c r="D182" s="14" t="s">
        <v>1060</v>
      </c>
      <c r="E182" s="14" t="s">
        <v>1060</v>
      </c>
      <c r="F182" s="14" t="s">
        <v>1060</v>
      </c>
      <c r="G182" s="434" t="s">
        <v>1137</v>
      </c>
      <c r="H182" s="435" t="s">
        <v>1671</v>
      </c>
      <c r="I182" s="436" t="s">
        <v>1667</v>
      </c>
      <c r="J182" s="434">
        <v>2</v>
      </c>
      <c r="K182" s="437">
        <v>200</v>
      </c>
      <c r="L182" s="437">
        <f>+[3]!Tabla1[[#This Row],[Precio Unitario]]*[3]!Tabla1[[#This Row],[Cantidad de Insumos]]</f>
        <v>400</v>
      </c>
      <c r="M182" s="438">
        <v>239301</v>
      </c>
      <c r="N182" s="435" t="s">
        <v>1663</v>
      </c>
    </row>
    <row r="183" spans="2:14" ht="12.75" x14ac:dyDescent="0.2">
      <c r="B183" s="14" t="str">
        <f>IF(Tabla1[[#This Row],[Código_Actividad]]="","",CONCATENATE(Tabla1[[#This Row],[POA]],".",Tabla1[[#This Row],[SRS]],".",Tabla1[[#This Row],[AREA]],".",Tabla1[[#This Row],[TIPO]]))</f>
        <v>...</v>
      </c>
      <c r="C183" s="14" t="s">
        <v>1060</v>
      </c>
      <c r="D183" s="14" t="s">
        <v>1060</v>
      </c>
      <c r="E183" s="14" t="s">
        <v>1060</v>
      </c>
      <c r="F183" s="14" t="s">
        <v>1060</v>
      </c>
      <c r="G183" s="434" t="s">
        <v>1137</v>
      </c>
      <c r="H183" s="435" t="s">
        <v>1669</v>
      </c>
      <c r="I183" s="436" t="s">
        <v>1670</v>
      </c>
      <c r="J183" s="434">
        <v>2</v>
      </c>
      <c r="K183" s="437">
        <v>300</v>
      </c>
      <c r="L183" s="437">
        <f>+[3]!Tabla1[[#This Row],[Precio Unitario]]*[3]!Tabla1[[#This Row],[Cantidad de Insumos]]</f>
        <v>600</v>
      </c>
      <c r="M183" s="438">
        <v>239301</v>
      </c>
      <c r="N183" s="435" t="s">
        <v>1663</v>
      </c>
    </row>
    <row r="184" spans="2:14" ht="12.75" x14ac:dyDescent="0.2">
      <c r="B184" s="14" t="str">
        <f>IF(Tabla1[[#This Row],[Código_Actividad]]="","",CONCATENATE(Tabla1[[#This Row],[POA]],".",Tabla1[[#This Row],[SRS]],".",Tabla1[[#This Row],[AREA]],".",Tabla1[[#This Row],[TIPO]]))</f>
        <v>...</v>
      </c>
      <c r="C184" s="14" t="s">
        <v>1060</v>
      </c>
      <c r="D184" s="14" t="s">
        <v>1060</v>
      </c>
      <c r="E184" s="14" t="s">
        <v>1060</v>
      </c>
      <c r="F184" s="14" t="s">
        <v>1060</v>
      </c>
      <c r="G184" s="434" t="s">
        <v>1137</v>
      </c>
      <c r="H184" s="435" t="s">
        <v>1672</v>
      </c>
      <c r="I184" s="436" t="s">
        <v>1662</v>
      </c>
      <c r="J184" s="434">
        <v>2</v>
      </c>
      <c r="K184" s="437">
        <v>80</v>
      </c>
      <c r="L184" s="437">
        <f>+[3]!Tabla1[[#This Row],[Precio Unitario]]*[3]!Tabla1[[#This Row],[Cantidad de Insumos]]</f>
        <v>160</v>
      </c>
      <c r="M184" s="438">
        <v>239301</v>
      </c>
      <c r="N184" s="435" t="s">
        <v>1663</v>
      </c>
    </row>
    <row r="185" spans="2:14" ht="12.75" x14ac:dyDescent="0.2">
      <c r="B185" s="14" t="str">
        <f>IF(Tabla1[[#This Row],[Código_Actividad]]="","",CONCATENATE(Tabla1[[#This Row],[POA]],".",Tabla1[[#This Row],[SRS]],".",Tabla1[[#This Row],[AREA]],".",Tabla1[[#This Row],[TIPO]]))</f>
        <v>...</v>
      </c>
      <c r="C185" s="14" t="s">
        <v>1060</v>
      </c>
      <c r="D185" s="14" t="s">
        <v>1060</v>
      </c>
      <c r="E185" s="14" t="s">
        <v>1060</v>
      </c>
      <c r="F185" s="14" t="s">
        <v>1060</v>
      </c>
      <c r="G185" s="434" t="s">
        <v>1137</v>
      </c>
      <c r="H185" s="435" t="s">
        <v>1697</v>
      </c>
      <c r="I185" s="436" t="s">
        <v>288</v>
      </c>
      <c r="J185" s="434">
        <v>2</v>
      </c>
      <c r="K185" s="437">
        <v>50</v>
      </c>
      <c r="L185" s="437">
        <f>+[3]!Tabla1[[#This Row],[Precio Unitario]]*[3]!Tabla1[[#This Row],[Cantidad de Insumos]]</f>
        <v>100</v>
      </c>
      <c r="M185" s="438">
        <v>239301</v>
      </c>
      <c r="N185" s="435" t="s">
        <v>1663</v>
      </c>
    </row>
    <row r="186" spans="2:14" ht="12.75" x14ac:dyDescent="0.2">
      <c r="B186" s="14" t="str">
        <f>IF(Tabla1[[#This Row],[Código_Actividad]]="","",CONCATENATE(Tabla1[[#This Row],[POA]],".",Tabla1[[#This Row],[SRS]],".",Tabla1[[#This Row],[AREA]],".",Tabla1[[#This Row],[TIPO]]))</f>
        <v>...</v>
      </c>
      <c r="C186" s="14" t="s">
        <v>1060</v>
      </c>
      <c r="D186" s="14" t="s">
        <v>1060</v>
      </c>
      <c r="E186" s="14" t="s">
        <v>1060</v>
      </c>
      <c r="F186" s="14" t="s">
        <v>1060</v>
      </c>
      <c r="G186" s="434" t="s">
        <v>1137</v>
      </c>
      <c r="H186" s="435" t="s">
        <v>1681</v>
      </c>
      <c r="I186" s="436" t="s">
        <v>1662</v>
      </c>
      <c r="J186" s="434">
        <v>2</v>
      </c>
      <c r="K186" s="437">
        <v>250</v>
      </c>
      <c r="L186" s="437">
        <f>+[3]!Tabla1[[#This Row],[Precio Unitario]]*[3]!Tabla1[[#This Row],[Cantidad de Insumos]]</f>
        <v>500</v>
      </c>
      <c r="M186" s="438">
        <v>239301</v>
      </c>
      <c r="N186" s="435" t="s">
        <v>1663</v>
      </c>
    </row>
    <row r="187" spans="2:14" ht="12.75" x14ac:dyDescent="0.2">
      <c r="B187" s="14" t="str">
        <f>IF(Tabla1[[#This Row],[Código_Actividad]]="","",CONCATENATE(Tabla1[[#This Row],[POA]],".",Tabla1[[#This Row],[SRS]],".",Tabla1[[#This Row],[AREA]],".",Tabla1[[#This Row],[TIPO]]))</f>
        <v>...</v>
      </c>
      <c r="C187" s="14" t="s">
        <v>1060</v>
      </c>
      <c r="D187" s="14" t="s">
        <v>1060</v>
      </c>
      <c r="E187" s="14" t="s">
        <v>1060</v>
      </c>
      <c r="F187" s="14" t="s">
        <v>1060</v>
      </c>
      <c r="G187" s="434" t="s">
        <v>1137</v>
      </c>
      <c r="H187" s="435" t="s">
        <v>1675</v>
      </c>
      <c r="I187" s="436" t="s">
        <v>1670</v>
      </c>
      <c r="J187" s="434">
        <v>1</v>
      </c>
      <c r="K187" s="437">
        <v>20000</v>
      </c>
      <c r="L187" s="437">
        <f>+[3]!Tabla1[[#This Row],[Precio Unitario]]*[3]!Tabla1[[#This Row],[Cantidad de Insumos]]</f>
        <v>20000</v>
      </c>
      <c r="M187" s="438">
        <v>239301</v>
      </c>
      <c r="N187" s="435" t="s">
        <v>1663</v>
      </c>
    </row>
    <row r="188" spans="2:14" ht="12.75" x14ac:dyDescent="0.2">
      <c r="B188" s="14" t="str">
        <f>IF(Tabla1[[#This Row],[Código_Actividad]]="","",CONCATENATE(Tabla1[[#This Row],[POA]],".",Tabla1[[#This Row],[SRS]],".",Tabla1[[#This Row],[AREA]],".",Tabla1[[#This Row],[TIPO]]))</f>
        <v>...</v>
      </c>
      <c r="C188" s="14" t="s">
        <v>1060</v>
      </c>
      <c r="D188" s="14" t="s">
        <v>1060</v>
      </c>
      <c r="E188" s="14" t="s">
        <v>1060</v>
      </c>
      <c r="F188" s="14" t="s">
        <v>1060</v>
      </c>
      <c r="G188" s="434" t="s">
        <v>1137</v>
      </c>
      <c r="H188" s="435" t="s">
        <v>1673</v>
      </c>
      <c r="I188" s="436" t="s">
        <v>1670</v>
      </c>
      <c r="J188" s="434">
        <v>1</v>
      </c>
      <c r="K188" s="437">
        <v>30000</v>
      </c>
      <c r="L188" s="437">
        <f>+[3]!Tabla1[[#This Row],[Precio Unitario]]*[3]!Tabla1[[#This Row],[Cantidad de Insumos]]</f>
        <v>30000</v>
      </c>
      <c r="M188" s="438">
        <v>239301</v>
      </c>
      <c r="N188" s="435" t="s">
        <v>1663</v>
      </c>
    </row>
    <row r="189" spans="2:14" ht="12.75" x14ac:dyDescent="0.2">
      <c r="B189" s="14" t="str">
        <f>IF(Tabla1[[#This Row],[Código_Actividad]]="","",CONCATENATE(Tabla1[[#This Row],[POA]],".",Tabla1[[#This Row],[SRS]],".",Tabla1[[#This Row],[AREA]],".",Tabla1[[#This Row],[TIPO]]))</f>
        <v>...</v>
      </c>
      <c r="C189" s="14" t="s">
        <v>1060</v>
      </c>
      <c r="D189" s="14" t="s">
        <v>1060</v>
      </c>
      <c r="E189" s="14" t="s">
        <v>1060</v>
      </c>
      <c r="F189" s="14" t="s">
        <v>1060</v>
      </c>
      <c r="G189" s="434" t="s">
        <v>1137</v>
      </c>
      <c r="H189" s="435" t="s">
        <v>1674</v>
      </c>
      <c r="I189" s="436" t="s">
        <v>1670</v>
      </c>
      <c r="J189" s="434">
        <v>1</v>
      </c>
      <c r="K189" s="437">
        <v>20000</v>
      </c>
      <c r="L189" s="437">
        <f>+[3]!Tabla1[[#This Row],[Precio Unitario]]*[3]!Tabla1[[#This Row],[Cantidad de Insumos]]</f>
        <v>20000</v>
      </c>
      <c r="M189" s="438">
        <v>239301</v>
      </c>
      <c r="N189" s="435" t="s">
        <v>1663</v>
      </c>
    </row>
    <row r="190" spans="2:14" ht="12.75" x14ac:dyDescent="0.2">
      <c r="B190" s="14" t="str">
        <f>IF(Tabla1[[#This Row],[Código_Actividad]]="","",CONCATENATE(Tabla1[[#This Row],[POA]],".",Tabla1[[#This Row],[SRS]],".",Tabla1[[#This Row],[AREA]],".",Tabla1[[#This Row],[TIPO]]))</f>
        <v>...</v>
      </c>
      <c r="C190" s="14" t="s">
        <v>1060</v>
      </c>
      <c r="D190" s="14" t="s">
        <v>1060</v>
      </c>
      <c r="E190" s="14" t="s">
        <v>1060</v>
      </c>
      <c r="F190" s="14" t="s">
        <v>1060</v>
      </c>
      <c r="G190" s="434" t="s">
        <v>1138</v>
      </c>
      <c r="H190" s="435" t="s">
        <v>1673</v>
      </c>
      <c r="I190" s="436" t="s">
        <v>1670</v>
      </c>
      <c r="J190" s="434">
        <v>1</v>
      </c>
      <c r="K190" s="437">
        <v>30000</v>
      </c>
      <c r="L190" s="437">
        <f>+[3]!Tabla1[[#This Row],[Precio Unitario]]*[3]!Tabla1[[#This Row],[Cantidad de Insumos]]</f>
        <v>30000</v>
      </c>
      <c r="M190" s="438">
        <v>239301</v>
      </c>
      <c r="N190" s="435" t="s">
        <v>1663</v>
      </c>
    </row>
    <row r="191" spans="2:14" ht="12.75" x14ac:dyDescent="0.2">
      <c r="B191" s="14" t="str">
        <f>IF(Tabla1[[#This Row],[Código_Actividad]]="","",CONCATENATE(Tabla1[[#This Row],[POA]],".",Tabla1[[#This Row],[SRS]],".",Tabla1[[#This Row],[AREA]],".",Tabla1[[#This Row],[TIPO]]))</f>
        <v>...</v>
      </c>
      <c r="C191" s="14" t="s">
        <v>1060</v>
      </c>
      <c r="D191" s="14" t="s">
        <v>1060</v>
      </c>
      <c r="E191" s="14" t="s">
        <v>1060</v>
      </c>
      <c r="F191" s="14" t="s">
        <v>1060</v>
      </c>
      <c r="G191" s="434" t="s">
        <v>1138</v>
      </c>
      <c r="H191" s="435" t="s">
        <v>1674</v>
      </c>
      <c r="I191" s="436" t="s">
        <v>1670</v>
      </c>
      <c r="J191" s="434">
        <v>1</v>
      </c>
      <c r="K191" s="437">
        <v>20000</v>
      </c>
      <c r="L191" s="437">
        <f>+[3]!Tabla1[[#This Row],[Precio Unitario]]*[3]!Tabla1[[#This Row],[Cantidad de Insumos]]</f>
        <v>20000</v>
      </c>
      <c r="M191" s="438">
        <v>239301</v>
      </c>
      <c r="N191" s="435" t="s">
        <v>1663</v>
      </c>
    </row>
    <row r="192" spans="2:14" ht="12.75" x14ac:dyDescent="0.2">
      <c r="B192" s="14" t="str">
        <f>IF(Tabla1[[#This Row],[Código_Actividad]]="","",CONCATENATE(Tabla1[[#This Row],[POA]],".",Tabla1[[#This Row],[SRS]],".",Tabla1[[#This Row],[AREA]],".",Tabla1[[#This Row],[TIPO]]))</f>
        <v>...</v>
      </c>
      <c r="C192" s="14" t="s">
        <v>1060</v>
      </c>
      <c r="D192" s="14" t="s">
        <v>1060</v>
      </c>
      <c r="E192" s="14" t="s">
        <v>1060</v>
      </c>
      <c r="F192" s="14" t="s">
        <v>1060</v>
      </c>
      <c r="G192" s="434" t="s">
        <v>1138</v>
      </c>
      <c r="H192" s="435" t="s">
        <v>1661</v>
      </c>
      <c r="I192" s="436" t="s">
        <v>1662</v>
      </c>
      <c r="J192" s="434">
        <v>2</v>
      </c>
      <c r="K192" s="437">
        <v>350</v>
      </c>
      <c r="L192" s="437">
        <f>+[3]!Tabla1[[#This Row],[Precio Unitario]]*[3]!Tabla1[[#This Row],[Cantidad de Insumos]]</f>
        <v>700</v>
      </c>
      <c r="M192" s="438">
        <v>239301</v>
      </c>
      <c r="N192" s="435" t="s">
        <v>1663</v>
      </c>
    </row>
    <row r="193" spans="2:14" ht="12.75" x14ac:dyDescent="0.2">
      <c r="B193" s="14" t="str">
        <f>IF(Tabla1[[#This Row],[Código_Actividad]]="","",CONCATENATE(Tabla1[[#This Row],[POA]],".",Tabla1[[#This Row],[SRS]],".",Tabla1[[#This Row],[AREA]],".",Tabla1[[#This Row],[TIPO]]))</f>
        <v>...</v>
      </c>
      <c r="C193" s="14" t="s">
        <v>1060</v>
      </c>
      <c r="D193" s="14" t="s">
        <v>1060</v>
      </c>
      <c r="E193" s="14" t="s">
        <v>1060</v>
      </c>
      <c r="F193" s="14" t="s">
        <v>1060</v>
      </c>
      <c r="G193" s="434" t="s">
        <v>1138</v>
      </c>
      <c r="H193" s="435" t="s">
        <v>1664</v>
      </c>
      <c r="I193" s="436" t="s">
        <v>1665</v>
      </c>
      <c r="J193" s="434">
        <v>4</v>
      </c>
      <c r="K193" s="437">
        <v>300</v>
      </c>
      <c r="L193" s="437">
        <f>+[3]!Tabla1[[#This Row],[Precio Unitario]]*[3]!Tabla1[[#This Row],[Cantidad de Insumos]]</f>
        <v>1200</v>
      </c>
      <c r="M193" s="438">
        <v>239301</v>
      </c>
      <c r="N193" s="435" t="s">
        <v>1663</v>
      </c>
    </row>
    <row r="194" spans="2:14" ht="12.75" x14ac:dyDescent="0.2">
      <c r="B194" s="14" t="str">
        <f>IF(Tabla1[[#This Row],[Código_Actividad]]="","",CONCATENATE(Tabla1[[#This Row],[POA]],".",Tabla1[[#This Row],[SRS]],".",Tabla1[[#This Row],[AREA]],".",Tabla1[[#This Row],[TIPO]]))</f>
        <v>...</v>
      </c>
      <c r="C194" s="14" t="s">
        <v>1060</v>
      </c>
      <c r="D194" s="14" t="s">
        <v>1060</v>
      </c>
      <c r="E194" s="14" t="s">
        <v>1060</v>
      </c>
      <c r="F194" s="14" t="s">
        <v>1060</v>
      </c>
      <c r="G194" s="434" t="s">
        <v>1138</v>
      </c>
      <c r="H194" s="435" t="s">
        <v>1666</v>
      </c>
      <c r="I194" s="436" t="s">
        <v>1667</v>
      </c>
      <c r="J194" s="434">
        <v>5</v>
      </c>
      <c r="K194" s="437">
        <v>200</v>
      </c>
      <c r="L194" s="437">
        <f>+[3]!Tabla1[[#This Row],[Precio Unitario]]*[3]!Tabla1[[#This Row],[Cantidad de Insumos]]</f>
        <v>1000</v>
      </c>
      <c r="M194" s="438">
        <v>239301</v>
      </c>
      <c r="N194" s="435" t="s">
        <v>1663</v>
      </c>
    </row>
    <row r="195" spans="2:14" ht="12.75" x14ac:dyDescent="0.2">
      <c r="B195" s="14" t="str">
        <f>IF(Tabla1[[#This Row],[Código_Actividad]]="","",CONCATENATE(Tabla1[[#This Row],[POA]],".",Tabla1[[#This Row],[SRS]],".",Tabla1[[#This Row],[AREA]],".",Tabla1[[#This Row],[TIPO]]))</f>
        <v>...</v>
      </c>
      <c r="C195" s="14" t="s">
        <v>1060</v>
      </c>
      <c r="D195" s="14" t="s">
        <v>1060</v>
      </c>
      <c r="E195" s="14" t="s">
        <v>1060</v>
      </c>
      <c r="F195" s="14" t="s">
        <v>1060</v>
      </c>
      <c r="G195" s="434" t="s">
        <v>1138</v>
      </c>
      <c r="H195" s="435" t="s">
        <v>1668</v>
      </c>
      <c r="I195" s="436" t="s">
        <v>1667</v>
      </c>
      <c r="J195" s="434">
        <v>3</v>
      </c>
      <c r="K195" s="437">
        <v>200</v>
      </c>
      <c r="L195" s="437">
        <f>+[3]!Tabla1[[#This Row],[Precio Unitario]]*[3]!Tabla1[[#This Row],[Cantidad de Insumos]]</f>
        <v>600</v>
      </c>
      <c r="M195" s="438">
        <v>239301</v>
      </c>
      <c r="N195" s="435" t="s">
        <v>1663</v>
      </c>
    </row>
    <row r="196" spans="2:14" ht="12.75" x14ac:dyDescent="0.2">
      <c r="B196" s="14" t="str">
        <f>IF(Tabla1[[#This Row],[Código_Actividad]]="","",CONCATENATE(Tabla1[[#This Row],[POA]],".",Tabla1[[#This Row],[SRS]],".",Tabla1[[#This Row],[AREA]],".",Tabla1[[#This Row],[TIPO]]))</f>
        <v>...</v>
      </c>
      <c r="C196" s="14" t="s">
        <v>1060</v>
      </c>
      <c r="D196" s="14" t="s">
        <v>1060</v>
      </c>
      <c r="E196" s="14" t="s">
        <v>1060</v>
      </c>
      <c r="F196" s="14" t="s">
        <v>1060</v>
      </c>
      <c r="G196" s="434" t="s">
        <v>1138</v>
      </c>
      <c r="H196" s="435" t="s">
        <v>1671</v>
      </c>
      <c r="I196" s="436" t="s">
        <v>1667</v>
      </c>
      <c r="J196" s="434">
        <v>2</v>
      </c>
      <c r="K196" s="437">
        <v>200</v>
      </c>
      <c r="L196" s="437">
        <f>+[3]!Tabla1[[#This Row],[Precio Unitario]]*[3]!Tabla1[[#This Row],[Cantidad de Insumos]]</f>
        <v>400</v>
      </c>
      <c r="M196" s="438">
        <v>239301</v>
      </c>
      <c r="N196" s="435" t="s">
        <v>1663</v>
      </c>
    </row>
    <row r="197" spans="2:14" ht="12.75" x14ac:dyDescent="0.2">
      <c r="B197" s="14" t="str">
        <f>IF(Tabla1[[#This Row],[Código_Actividad]]="","",CONCATENATE(Tabla1[[#This Row],[POA]],".",Tabla1[[#This Row],[SRS]],".",Tabla1[[#This Row],[AREA]],".",Tabla1[[#This Row],[TIPO]]))</f>
        <v>...</v>
      </c>
      <c r="C197" s="14" t="s">
        <v>1060</v>
      </c>
      <c r="D197" s="14" t="s">
        <v>1060</v>
      </c>
      <c r="E197" s="14" t="s">
        <v>1060</v>
      </c>
      <c r="F197" s="14" t="s">
        <v>1060</v>
      </c>
      <c r="G197" s="434" t="s">
        <v>1138</v>
      </c>
      <c r="H197" s="435" t="s">
        <v>1698</v>
      </c>
      <c r="I197" s="436" t="s">
        <v>1662</v>
      </c>
      <c r="J197" s="434">
        <v>1</v>
      </c>
      <c r="K197" s="437">
        <v>100</v>
      </c>
      <c r="L197" s="437">
        <f>+[3]!Tabla1[[#This Row],[Precio Unitario]]*[3]!Tabla1[[#This Row],[Cantidad de Insumos]]</f>
        <v>100</v>
      </c>
      <c r="M197" s="438">
        <v>239301</v>
      </c>
      <c r="N197" s="435" t="s">
        <v>1663</v>
      </c>
    </row>
    <row r="198" spans="2:14" ht="12.75" x14ac:dyDescent="0.2">
      <c r="B198" s="14" t="str">
        <f>IF(Tabla1[[#This Row],[Código_Actividad]]="","",CONCATENATE(Tabla1[[#This Row],[POA]],".",Tabla1[[#This Row],[SRS]],".",Tabla1[[#This Row],[AREA]],".",Tabla1[[#This Row],[TIPO]]))</f>
        <v>...</v>
      </c>
      <c r="C198" s="14" t="s">
        <v>1060</v>
      </c>
      <c r="D198" s="14" t="s">
        <v>1060</v>
      </c>
      <c r="E198" s="14" t="s">
        <v>1060</v>
      </c>
      <c r="F198" s="14" t="s">
        <v>1060</v>
      </c>
      <c r="G198" s="434" t="s">
        <v>1138</v>
      </c>
      <c r="H198" s="435" t="s">
        <v>1669</v>
      </c>
      <c r="I198" s="436" t="s">
        <v>1670</v>
      </c>
      <c r="J198" s="434">
        <v>4</v>
      </c>
      <c r="K198" s="437">
        <v>300</v>
      </c>
      <c r="L198" s="437">
        <f>+[3]!Tabla1[[#This Row],[Precio Unitario]]*[3]!Tabla1[[#This Row],[Cantidad de Insumos]]</f>
        <v>1200</v>
      </c>
      <c r="M198" s="438">
        <v>239301</v>
      </c>
      <c r="N198" s="435" t="s">
        <v>1663</v>
      </c>
    </row>
    <row r="199" spans="2:14" ht="12.75" x14ac:dyDescent="0.2">
      <c r="B199" s="14" t="str">
        <f>IF(Tabla1[[#This Row],[Código_Actividad]]="","",CONCATENATE(Tabla1[[#This Row],[POA]],".",Tabla1[[#This Row],[SRS]],".",Tabla1[[#This Row],[AREA]],".",Tabla1[[#This Row],[TIPO]]))</f>
        <v>...</v>
      </c>
      <c r="C199" s="14" t="s">
        <v>1060</v>
      </c>
      <c r="D199" s="14" t="s">
        <v>1060</v>
      </c>
      <c r="E199" s="14" t="s">
        <v>1060</v>
      </c>
      <c r="F199" s="14" t="s">
        <v>1060</v>
      </c>
      <c r="G199" s="434" t="s">
        <v>1138</v>
      </c>
      <c r="H199" s="435" t="s">
        <v>1672</v>
      </c>
      <c r="I199" s="436" t="s">
        <v>1662</v>
      </c>
      <c r="J199" s="434">
        <v>3</v>
      </c>
      <c r="K199" s="437">
        <v>80</v>
      </c>
      <c r="L199" s="437">
        <f>+[3]!Tabla1[[#This Row],[Precio Unitario]]*[3]!Tabla1[[#This Row],[Cantidad de Insumos]]</f>
        <v>240</v>
      </c>
      <c r="M199" s="438">
        <v>239301</v>
      </c>
      <c r="N199" s="435" t="s">
        <v>1663</v>
      </c>
    </row>
    <row r="200" spans="2:14" ht="12.75" x14ac:dyDescent="0.2">
      <c r="B200" s="14" t="str">
        <f>IF(Tabla1[[#This Row],[Código_Actividad]]="","",CONCATENATE(Tabla1[[#This Row],[POA]],".",Tabla1[[#This Row],[SRS]],".",Tabla1[[#This Row],[AREA]],".",Tabla1[[#This Row],[TIPO]]))</f>
        <v>...</v>
      </c>
      <c r="C200" s="14" t="s">
        <v>1060</v>
      </c>
      <c r="D200" s="14" t="s">
        <v>1060</v>
      </c>
      <c r="E200" s="14" t="s">
        <v>1060</v>
      </c>
      <c r="F200" s="14" t="s">
        <v>1060</v>
      </c>
      <c r="G200" s="434" t="s">
        <v>1138</v>
      </c>
      <c r="H200" s="435" t="s">
        <v>1699</v>
      </c>
      <c r="I200" s="436" t="s">
        <v>1670</v>
      </c>
      <c r="J200" s="434">
        <v>2</v>
      </c>
      <c r="K200" s="437">
        <v>100</v>
      </c>
      <c r="L200" s="437">
        <f>+[3]!Tabla1[[#This Row],[Precio Unitario]]*[3]!Tabla1[[#This Row],[Cantidad de Insumos]]</f>
        <v>200</v>
      </c>
      <c r="M200" s="438">
        <v>239301</v>
      </c>
      <c r="N200" s="435" t="s">
        <v>1663</v>
      </c>
    </row>
    <row r="201" spans="2:14" ht="12.75" x14ac:dyDescent="0.2">
      <c r="B201" s="14" t="str">
        <f>IF(Tabla1[[#This Row],[Código_Actividad]]="","",CONCATENATE(Tabla1[[#This Row],[POA]],".",Tabla1[[#This Row],[SRS]],".",Tabla1[[#This Row],[AREA]],".",Tabla1[[#This Row],[TIPO]]))</f>
        <v>...</v>
      </c>
      <c r="C201" s="14" t="s">
        <v>1060</v>
      </c>
      <c r="D201" s="14" t="s">
        <v>1060</v>
      </c>
      <c r="E201" s="14" t="s">
        <v>1060</v>
      </c>
      <c r="F201" s="14" t="s">
        <v>1060</v>
      </c>
      <c r="G201" s="434" t="s">
        <v>1138</v>
      </c>
      <c r="H201" s="435" t="s">
        <v>1697</v>
      </c>
      <c r="I201" s="436" t="s">
        <v>1670</v>
      </c>
      <c r="J201" s="434">
        <v>2</v>
      </c>
      <c r="K201" s="437">
        <v>50</v>
      </c>
      <c r="L201" s="437">
        <f>+[3]!Tabla1[[#This Row],[Precio Unitario]]*[3]!Tabla1[[#This Row],[Cantidad de Insumos]]</f>
        <v>100</v>
      </c>
      <c r="M201" s="438">
        <v>239301</v>
      </c>
      <c r="N201" s="435" t="s">
        <v>1663</v>
      </c>
    </row>
    <row r="202" spans="2:14" ht="12.75" x14ac:dyDescent="0.2">
      <c r="B202" s="14" t="str">
        <f>IF(Tabla1[[#This Row],[Código_Actividad]]="","",CONCATENATE(Tabla1[[#This Row],[POA]],".",Tabla1[[#This Row],[SRS]],".",Tabla1[[#This Row],[AREA]],".",Tabla1[[#This Row],[TIPO]]))</f>
        <v>...</v>
      </c>
      <c r="C202" s="14" t="s">
        <v>1060</v>
      </c>
      <c r="D202" s="14" t="s">
        <v>1060</v>
      </c>
      <c r="E202" s="14" t="s">
        <v>1060</v>
      </c>
      <c r="F202" s="14" t="s">
        <v>1060</v>
      </c>
      <c r="G202" s="434" t="s">
        <v>1138</v>
      </c>
      <c r="H202" s="435" t="s">
        <v>1700</v>
      </c>
      <c r="I202" s="436" t="s">
        <v>1670</v>
      </c>
      <c r="J202" s="434">
        <v>10</v>
      </c>
      <c r="K202" s="437">
        <v>70</v>
      </c>
      <c r="L202" s="437">
        <f>+[3]!Tabla1[[#This Row],[Precio Unitario]]*[3]!Tabla1[[#This Row],[Cantidad de Insumos]]</f>
        <v>700</v>
      </c>
      <c r="M202" s="438">
        <v>239301</v>
      </c>
      <c r="N202" s="435" t="s">
        <v>1663</v>
      </c>
    </row>
    <row r="203" spans="2:14" ht="12.75" x14ac:dyDescent="0.2">
      <c r="B203" s="14" t="str">
        <f>IF(Tabla1[[#This Row],[Código_Actividad]]="","",CONCATENATE(Tabla1[[#This Row],[POA]],".",Tabla1[[#This Row],[SRS]],".",Tabla1[[#This Row],[AREA]],".",Tabla1[[#This Row],[TIPO]]))</f>
        <v>...</v>
      </c>
      <c r="C203" s="14" t="s">
        <v>1060</v>
      </c>
      <c r="D203" s="14" t="s">
        <v>1060</v>
      </c>
      <c r="E203" s="14" t="s">
        <v>1060</v>
      </c>
      <c r="F203" s="14" t="s">
        <v>1060</v>
      </c>
      <c r="G203" s="434" t="s">
        <v>1138</v>
      </c>
      <c r="H203" s="435" t="s">
        <v>1681</v>
      </c>
      <c r="I203" s="436" t="s">
        <v>1662</v>
      </c>
      <c r="J203" s="434">
        <v>2</v>
      </c>
      <c r="K203" s="437">
        <v>250</v>
      </c>
      <c r="L203" s="437">
        <f>+[3]!Tabla1[[#This Row],[Precio Unitario]]*[3]!Tabla1[[#This Row],[Cantidad de Insumos]]</f>
        <v>500</v>
      </c>
      <c r="M203" s="438">
        <v>239301</v>
      </c>
      <c r="N203" s="435" t="s">
        <v>1663</v>
      </c>
    </row>
    <row r="204" spans="2:14" ht="12.75" x14ac:dyDescent="0.2">
      <c r="B204" s="14" t="str">
        <f>IF(Tabla1[[#This Row],[Código_Actividad]]="","",CONCATENATE(Tabla1[[#This Row],[POA]],".",Tabla1[[#This Row],[SRS]],".",Tabla1[[#This Row],[AREA]],".",Tabla1[[#This Row],[TIPO]]))</f>
        <v>...</v>
      </c>
      <c r="C204" s="14" t="s">
        <v>1060</v>
      </c>
      <c r="D204" s="14" t="s">
        <v>1060</v>
      </c>
      <c r="E204" s="14" t="s">
        <v>1060</v>
      </c>
      <c r="F204" s="14" t="s">
        <v>1060</v>
      </c>
      <c r="G204" s="434" t="s">
        <v>1138</v>
      </c>
      <c r="H204" s="435" t="s">
        <v>1675</v>
      </c>
      <c r="I204" s="436" t="s">
        <v>1670</v>
      </c>
      <c r="J204" s="434">
        <v>1</v>
      </c>
      <c r="K204" s="437">
        <v>20000</v>
      </c>
      <c r="L204" s="437">
        <f>+[3]!Tabla1[[#This Row],[Precio Unitario]]*[3]!Tabla1[[#This Row],[Cantidad de Insumos]]</f>
        <v>20000</v>
      </c>
      <c r="M204" s="438">
        <v>239301</v>
      </c>
      <c r="N204" s="435" t="s">
        <v>1663</v>
      </c>
    </row>
    <row r="205" spans="2:14" ht="12.75" x14ac:dyDescent="0.2">
      <c r="B205" s="14" t="str">
        <f>IF(Tabla1[[#This Row],[Código_Actividad]]="","",CONCATENATE(Tabla1[[#This Row],[POA]],".",Tabla1[[#This Row],[SRS]],".",Tabla1[[#This Row],[AREA]],".",Tabla1[[#This Row],[TIPO]]))</f>
        <v>...</v>
      </c>
      <c r="C205" s="14" t="s">
        <v>1060</v>
      </c>
      <c r="D205" s="14" t="s">
        <v>1060</v>
      </c>
      <c r="E205" s="14" t="s">
        <v>1060</v>
      </c>
      <c r="F205" s="14" t="s">
        <v>1060</v>
      </c>
      <c r="G205" s="434" t="s">
        <v>1139</v>
      </c>
      <c r="H205" s="435" t="s">
        <v>1664</v>
      </c>
      <c r="I205" s="436" t="s">
        <v>1665</v>
      </c>
      <c r="J205" s="434">
        <v>10</v>
      </c>
      <c r="K205" s="437">
        <v>300</v>
      </c>
      <c r="L205" s="437">
        <f>+[3]!Tabla1[[#This Row],[Precio Unitario]]*[3]!Tabla1[[#This Row],[Cantidad de Insumos]]</f>
        <v>3000</v>
      </c>
      <c r="M205" s="438">
        <v>239301</v>
      </c>
      <c r="N205" s="435" t="s">
        <v>1663</v>
      </c>
    </row>
    <row r="206" spans="2:14" ht="12.75" x14ac:dyDescent="0.2">
      <c r="B206" s="14" t="str">
        <f>IF(Tabla1[[#This Row],[Código_Actividad]]="","",CONCATENATE(Tabla1[[#This Row],[POA]],".",Tabla1[[#This Row],[SRS]],".",Tabla1[[#This Row],[AREA]],".",Tabla1[[#This Row],[TIPO]]))</f>
        <v>...</v>
      </c>
      <c r="C206" s="14" t="s">
        <v>1060</v>
      </c>
      <c r="D206" s="14" t="s">
        <v>1060</v>
      </c>
      <c r="E206" s="14" t="s">
        <v>1060</v>
      </c>
      <c r="F206" s="14" t="s">
        <v>1060</v>
      </c>
      <c r="G206" s="434" t="s">
        <v>1139</v>
      </c>
      <c r="H206" s="435" t="s">
        <v>1666</v>
      </c>
      <c r="I206" s="436" t="s">
        <v>1667</v>
      </c>
      <c r="J206" s="434">
        <v>3</v>
      </c>
      <c r="K206" s="437">
        <v>200</v>
      </c>
      <c r="L206" s="437">
        <f>+[3]!Tabla1[[#This Row],[Precio Unitario]]*[3]!Tabla1[[#This Row],[Cantidad de Insumos]]</f>
        <v>600</v>
      </c>
      <c r="M206" s="438">
        <v>239301</v>
      </c>
      <c r="N206" s="435" t="s">
        <v>1663</v>
      </c>
    </row>
    <row r="207" spans="2:14" ht="12.75" x14ac:dyDescent="0.2">
      <c r="B207" s="14" t="str">
        <f>IF(Tabla1[[#This Row],[Código_Actividad]]="","",CONCATENATE(Tabla1[[#This Row],[POA]],".",Tabla1[[#This Row],[SRS]],".",Tabla1[[#This Row],[AREA]],".",Tabla1[[#This Row],[TIPO]]))</f>
        <v>...</v>
      </c>
      <c r="C207" s="14" t="s">
        <v>1060</v>
      </c>
      <c r="D207" s="14" t="s">
        <v>1060</v>
      </c>
      <c r="E207" s="14" t="s">
        <v>1060</v>
      </c>
      <c r="F207" s="14" t="s">
        <v>1060</v>
      </c>
      <c r="G207" s="434" t="s">
        <v>1139</v>
      </c>
      <c r="H207" s="435" t="s">
        <v>1668</v>
      </c>
      <c r="I207" s="436" t="s">
        <v>1667</v>
      </c>
      <c r="J207" s="434">
        <v>5</v>
      </c>
      <c r="K207" s="437">
        <v>200</v>
      </c>
      <c r="L207" s="437">
        <f>+[3]!Tabla1[[#This Row],[Precio Unitario]]*[3]!Tabla1[[#This Row],[Cantidad de Insumos]]</f>
        <v>1000</v>
      </c>
      <c r="M207" s="438">
        <v>239301</v>
      </c>
      <c r="N207" s="435" t="s">
        <v>1663</v>
      </c>
    </row>
    <row r="208" spans="2:14" ht="12.75" x14ac:dyDescent="0.2">
      <c r="B208" s="14" t="str">
        <f>IF(Tabla1[[#This Row],[Código_Actividad]]="","",CONCATENATE(Tabla1[[#This Row],[POA]],".",Tabla1[[#This Row],[SRS]],".",Tabla1[[#This Row],[AREA]],".",Tabla1[[#This Row],[TIPO]]))</f>
        <v>...</v>
      </c>
      <c r="C208" s="14" t="s">
        <v>1060</v>
      </c>
      <c r="D208" s="14" t="s">
        <v>1060</v>
      </c>
      <c r="E208" s="14" t="s">
        <v>1060</v>
      </c>
      <c r="F208" s="14" t="s">
        <v>1060</v>
      </c>
      <c r="G208" s="434" t="s">
        <v>1139</v>
      </c>
      <c r="H208" s="435" t="s">
        <v>1671</v>
      </c>
      <c r="I208" s="436" t="s">
        <v>1667</v>
      </c>
      <c r="J208" s="434">
        <v>2</v>
      </c>
      <c r="K208" s="437">
        <v>200</v>
      </c>
      <c r="L208" s="437">
        <f>+[3]!Tabla1[[#This Row],[Precio Unitario]]*[3]!Tabla1[[#This Row],[Cantidad de Insumos]]</f>
        <v>400</v>
      </c>
      <c r="M208" s="438">
        <v>239301</v>
      </c>
      <c r="N208" s="435" t="s">
        <v>1663</v>
      </c>
    </row>
    <row r="209" spans="2:14" ht="12.75" x14ac:dyDescent="0.2">
      <c r="B209" s="14" t="str">
        <f>IF(Tabla1[[#This Row],[Código_Actividad]]="","",CONCATENATE(Tabla1[[#This Row],[POA]],".",Tabla1[[#This Row],[SRS]],".",Tabla1[[#This Row],[AREA]],".",Tabla1[[#This Row],[TIPO]]))</f>
        <v>...</v>
      </c>
      <c r="C209" s="14" t="s">
        <v>1060</v>
      </c>
      <c r="D209" s="14" t="s">
        <v>1060</v>
      </c>
      <c r="E209" s="14" t="s">
        <v>1060</v>
      </c>
      <c r="F209" s="14" t="s">
        <v>1060</v>
      </c>
      <c r="G209" s="434" t="s">
        <v>1139</v>
      </c>
      <c r="H209" s="435" t="s">
        <v>1698</v>
      </c>
      <c r="I209" s="436" t="s">
        <v>1662</v>
      </c>
      <c r="J209" s="434">
        <v>2</v>
      </c>
      <c r="K209" s="437">
        <v>100</v>
      </c>
      <c r="L209" s="437">
        <f>+[3]!Tabla1[[#This Row],[Precio Unitario]]*[3]!Tabla1[[#This Row],[Cantidad de Insumos]]</f>
        <v>200</v>
      </c>
      <c r="M209" s="438">
        <v>239301</v>
      </c>
      <c r="N209" s="435" t="s">
        <v>1663</v>
      </c>
    </row>
    <row r="210" spans="2:14" ht="12.75" x14ac:dyDescent="0.2">
      <c r="B210" s="14" t="str">
        <f>IF(Tabla1[[#This Row],[Código_Actividad]]="","",CONCATENATE(Tabla1[[#This Row],[POA]],".",Tabla1[[#This Row],[SRS]],".",Tabla1[[#This Row],[AREA]],".",Tabla1[[#This Row],[TIPO]]))</f>
        <v>...</v>
      </c>
      <c r="C210" s="14" t="s">
        <v>1060</v>
      </c>
      <c r="D210" s="14" t="s">
        <v>1060</v>
      </c>
      <c r="E210" s="14" t="s">
        <v>1060</v>
      </c>
      <c r="F210" s="14" t="s">
        <v>1060</v>
      </c>
      <c r="G210" s="434" t="s">
        <v>1139</v>
      </c>
      <c r="H210" s="435" t="s">
        <v>1669</v>
      </c>
      <c r="I210" s="436" t="s">
        <v>1670</v>
      </c>
      <c r="J210" s="434">
        <v>4</v>
      </c>
      <c r="K210" s="437">
        <v>300</v>
      </c>
      <c r="L210" s="437">
        <f>+[3]!Tabla1[[#This Row],[Precio Unitario]]*[3]!Tabla1[[#This Row],[Cantidad de Insumos]]</f>
        <v>1200</v>
      </c>
      <c r="M210" s="438">
        <v>239301</v>
      </c>
      <c r="N210" s="435" t="s">
        <v>1663</v>
      </c>
    </row>
    <row r="211" spans="2:14" ht="12.75" x14ac:dyDescent="0.2">
      <c r="B211" s="14" t="str">
        <f>IF(Tabla1[[#This Row],[Código_Actividad]]="","",CONCATENATE(Tabla1[[#This Row],[POA]],".",Tabla1[[#This Row],[SRS]],".",Tabla1[[#This Row],[AREA]],".",Tabla1[[#This Row],[TIPO]]))</f>
        <v>...</v>
      </c>
      <c r="C211" s="14" t="s">
        <v>1060</v>
      </c>
      <c r="D211" s="14" t="s">
        <v>1060</v>
      </c>
      <c r="E211" s="14" t="s">
        <v>1060</v>
      </c>
      <c r="F211" s="14" t="s">
        <v>1060</v>
      </c>
      <c r="G211" s="434" t="s">
        <v>1139</v>
      </c>
      <c r="H211" s="435" t="s">
        <v>1672</v>
      </c>
      <c r="I211" s="436" t="s">
        <v>1662</v>
      </c>
      <c r="J211" s="434">
        <v>3</v>
      </c>
      <c r="K211" s="437">
        <v>80</v>
      </c>
      <c r="L211" s="437">
        <f>+[3]!Tabla1[[#This Row],[Precio Unitario]]*[3]!Tabla1[[#This Row],[Cantidad de Insumos]]</f>
        <v>240</v>
      </c>
      <c r="M211" s="438">
        <v>239301</v>
      </c>
      <c r="N211" s="435" t="s">
        <v>1663</v>
      </c>
    </row>
    <row r="212" spans="2:14" ht="12.75" x14ac:dyDescent="0.2">
      <c r="B212" s="14" t="str">
        <f>IF(Tabla1[[#This Row],[Código_Actividad]]="","",CONCATENATE(Tabla1[[#This Row],[POA]],".",Tabla1[[#This Row],[SRS]],".",Tabla1[[#This Row],[AREA]],".",Tabla1[[#This Row],[TIPO]]))</f>
        <v>...</v>
      </c>
      <c r="C212" s="14" t="s">
        <v>1060</v>
      </c>
      <c r="D212" s="14" t="s">
        <v>1060</v>
      </c>
      <c r="E212" s="14" t="s">
        <v>1060</v>
      </c>
      <c r="F212" s="14" t="s">
        <v>1060</v>
      </c>
      <c r="G212" s="434" t="s">
        <v>1139</v>
      </c>
      <c r="H212" s="435" t="s">
        <v>1699</v>
      </c>
      <c r="I212" s="436" t="s">
        <v>1670</v>
      </c>
      <c r="J212" s="434">
        <v>2</v>
      </c>
      <c r="K212" s="437">
        <v>100</v>
      </c>
      <c r="L212" s="437">
        <f>+[3]!Tabla1[[#This Row],[Precio Unitario]]*[3]!Tabla1[[#This Row],[Cantidad de Insumos]]</f>
        <v>200</v>
      </c>
      <c r="M212" s="438">
        <v>239301</v>
      </c>
      <c r="N212" s="435" t="s">
        <v>1663</v>
      </c>
    </row>
    <row r="213" spans="2:14" ht="12.75" x14ac:dyDescent="0.2">
      <c r="B213" s="14" t="str">
        <f>IF(Tabla1[[#This Row],[Código_Actividad]]="","",CONCATENATE(Tabla1[[#This Row],[POA]],".",Tabla1[[#This Row],[SRS]],".",Tabla1[[#This Row],[AREA]],".",Tabla1[[#This Row],[TIPO]]))</f>
        <v>...</v>
      </c>
      <c r="C213" s="14" t="s">
        <v>1060</v>
      </c>
      <c r="D213" s="14" t="s">
        <v>1060</v>
      </c>
      <c r="E213" s="14" t="s">
        <v>1060</v>
      </c>
      <c r="F213" s="14" t="s">
        <v>1060</v>
      </c>
      <c r="G213" s="434" t="s">
        <v>1139</v>
      </c>
      <c r="H213" s="435" t="s">
        <v>1697</v>
      </c>
      <c r="I213" s="436" t="s">
        <v>1670</v>
      </c>
      <c r="J213" s="434">
        <v>2</v>
      </c>
      <c r="K213" s="437">
        <v>50</v>
      </c>
      <c r="L213" s="437">
        <f>+[3]!Tabla1[[#This Row],[Precio Unitario]]*[3]!Tabla1[[#This Row],[Cantidad de Insumos]]</f>
        <v>100</v>
      </c>
      <c r="M213" s="438">
        <v>239301</v>
      </c>
      <c r="N213" s="435" t="s">
        <v>1663</v>
      </c>
    </row>
    <row r="214" spans="2:14" ht="12.75" x14ac:dyDescent="0.2">
      <c r="B214" s="14" t="str">
        <f>IF(Tabla1[[#This Row],[Código_Actividad]]="","",CONCATENATE(Tabla1[[#This Row],[POA]],".",Tabla1[[#This Row],[SRS]],".",Tabla1[[#This Row],[AREA]],".",Tabla1[[#This Row],[TIPO]]))</f>
        <v>...</v>
      </c>
      <c r="C214" s="14" t="s">
        <v>1060</v>
      </c>
      <c r="D214" s="14" t="s">
        <v>1060</v>
      </c>
      <c r="E214" s="14" t="s">
        <v>1060</v>
      </c>
      <c r="F214" s="14" t="s">
        <v>1060</v>
      </c>
      <c r="G214" s="434" t="s">
        <v>1139</v>
      </c>
      <c r="H214" s="435" t="s">
        <v>1681</v>
      </c>
      <c r="I214" s="436" t="s">
        <v>1662</v>
      </c>
      <c r="J214" s="434">
        <v>2</v>
      </c>
      <c r="K214" s="437">
        <v>250</v>
      </c>
      <c r="L214" s="437">
        <f>+[3]!Tabla1[[#This Row],[Precio Unitario]]*[3]!Tabla1[[#This Row],[Cantidad de Insumos]]</f>
        <v>500</v>
      </c>
      <c r="M214" s="438">
        <v>239301</v>
      </c>
      <c r="N214" s="435" t="s">
        <v>1663</v>
      </c>
    </row>
    <row r="215" spans="2:14" s="54" customFormat="1" ht="12.75" x14ac:dyDescent="0.2">
      <c r="B215" s="433" t="str">
        <f>IF(Tabla1[[#This Row],[Código_Actividad]]="","",CONCATENATE(Tabla1[[#This Row],[POA]],".",Tabla1[[#This Row],[SRS]],".",Tabla1[[#This Row],[AREA]],".",Tabla1[[#This Row],[TIPO]]))</f>
        <v>...</v>
      </c>
      <c r="C215" s="433"/>
      <c r="D215" s="433"/>
      <c r="E215" s="433"/>
      <c r="F215" s="433"/>
      <c r="G215" s="434" t="s">
        <v>1139</v>
      </c>
      <c r="H215" s="435" t="s">
        <v>1675</v>
      </c>
      <c r="I215" s="436" t="s">
        <v>1670</v>
      </c>
      <c r="J215" s="434">
        <v>1</v>
      </c>
      <c r="K215" s="437">
        <v>20000</v>
      </c>
      <c r="L215" s="437">
        <f>+[3]!Tabla1[[#This Row],[Precio Unitario]]*[3]!Tabla1[[#This Row],[Cantidad de Insumos]]</f>
        <v>20000</v>
      </c>
      <c r="M215" s="438">
        <v>239301</v>
      </c>
      <c r="N215" s="435" t="s">
        <v>1663</v>
      </c>
    </row>
    <row r="216" spans="2:14" s="54" customFormat="1" ht="12.75" x14ac:dyDescent="0.2">
      <c r="B216" s="433" t="str">
        <f>IF(Tabla1[[#This Row],[Código_Actividad]]="","",CONCATENATE(Tabla1[[#This Row],[POA]],".",Tabla1[[#This Row],[SRS]],".",Tabla1[[#This Row],[AREA]],".",Tabla1[[#This Row],[TIPO]]))</f>
        <v>...</v>
      </c>
      <c r="C216" s="433"/>
      <c r="D216" s="433"/>
      <c r="E216" s="433"/>
      <c r="F216" s="433"/>
      <c r="G216" s="434" t="s">
        <v>1148</v>
      </c>
      <c r="H216" s="435" t="s">
        <v>1661</v>
      </c>
      <c r="I216" s="436" t="s">
        <v>1662</v>
      </c>
      <c r="J216" s="434">
        <v>1</v>
      </c>
      <c r="K216" s="437">
        <v>350</v>
      </c>
      <c r="L216" s="437">
        <f>+[3]!Tabla1[[#This Row],[Precio Unitario]]*[3]!Tabla1[[#This Row],[Cantidad de Insumos]]</f>
        <v>350</v>
      </c>
      <c r="M216" s="438">
        <v>239301</v>
      </c>
      <c r="N216" s="435" t="s">
        <v>1663</v>
      </c>
    </row>
    <row r="217" spans="2:14" s="54" customFormat="1" ht="12.75" x14ac:dyDescent="0.2">
      <c r="B217" s="433" t="str">
        <f>IF(Tabla1[[#This Row],[Código_Actividad]]="","",CONCATENATE(Tabla1[[#This Row],[POA]],".",Tabla1[[#This Row],[SRS]],".",Tabla1[[#This Row],[AREA]],".",Tabla1[[#This Row],[TIPO]]))</f>
        <v>...</v>
      </c>
      <c r="C217" s="433"/>
      <c r="D217" s="433"/>
      <c r="E217" s="433"/>
      <c r="F217" s="433"/>
      <c r="G217" s="434" t="s">
        <v>1148</v>
      </c>
      <c r="H217" s="435" t="s">
        <v>1664</v>
      </c>
      <c r="I217" s="436" t="s">
        <v>1665</v>
      </c>
      <c r="J217" s="434">
        <v>10</v>
      </c>
      <c r="K217" s="437">
        <v>300</v>
      </c>
      <c r="L217" s="437">
        <f>+[3]!Tabla1[[#This Row],[Precio Unitario]]*[3]!Tabla1[[#This Row],[Cantidad de Insumos]]</f>
        <v>3000</v>
      </c>
      <c r="M217" s="438">
        <v>239301</v>
      </c>
      <c r="N217" s="435" t="s">
        <v>1663</v>
      </c>
    </row>
    <row r="218" spans="2:14" s="54" customFormat="1" ht="12.75" x14ac:dyDescent="0.2">
      <c r="B218" s="433" t="str">
        <f>IF(Tabla1[[#This Row],[Código_Actividad]]="","",CONCATENATE(Tabla1[[#This Row],[POA]],".",Tabla1[[#This Row],[SRS]],".",Tabla1[[#This Row],[AREA]],".",Tabla1[[#This Row],[TIPO]]))</f>
        <v>...</v>
      </c>
      <c r="C218" s="433"/>
      <c r="D218" s="433"/>
      <c r="E218" s="433"/>
      <c r="F218" s="433"/>
      <c r="G218" s="434" t="s">
        <v>1148</v>
      </c>
      <c r="H218" s="435" t="s">
        <v>1666</v>
      </c>
      <c r="I218" s="436" t="s">
        <v>1667</v>
      </c>
      <c r="J218" s="434">
        <v>5</v>
      </c>
      <c r="K218" s="437">
        <v>200</v>
      </c>
      <c r="L218" s="437">
        <f>+[3]!Tabla1[[#This Row],[Precio Unitario]]*[3]!Tabla1[[#This Row],[Cantidad de Insumos]]</f>
        <v>1000</v>
      </c>
      <c r="M218" s="438">
        <v>239301</v>
      </c>
      <c r="N218" s="435" t="s">
        <v>1663</v>
      </c>
    </row>
    <row r="219" spans="2:14" s="54" customFormat="1" ht="12.75" x14ac:dyDescent="0.2">
      <c r="B219" s="433" t="str">
        <f>IF(Tabla1[[#This Row],[Código_Actividad]]="","",CONCATENATE(Tabla1[[#This Row],[POA]],".",Tabla1[[#This Row],[SRS]],".",Tabla1[[#This Row],[AREA]],".",Tabla1[[#This Row],[TIPO]]))</f>
        <v>...</v>
      </c>
      <c r="C219" s="433"/>
      <c r="D219" s="433"/>
      <c r="E219" s="433"/>
      <c r="F219" s="433"/>
      <c r="G219" s="434" t="s">
        <v>1148</v>
      </c>
      <c r="H219" s="435" t="s">
        <v>1668</v>
      </c>
      <c r="I219" s="436" t="s">
        <v>1667</v>
      </c>
      <c r="J219" s="434">
        <v>3</v>
      </c>
      <c r="K219" s="437">
        <v>200</v>
      </c>
      <c r="L219" s="437">
        <f>+[3]!Tabla1[[#This Row],[Precio Unitario]]*[3]!Tabla1[[#This Row],[Cantidad de Insumos]]</f>
        <v>600</v>
      </c>
      <c r="M219" s="438">
        <v>239301</v>
      </c>
      <c r="N219" s="435" t="s">
        <v>1663</v>
      </c>
    </row>
    <row r="220" spans="2:14" s="54" customFormat="1" ht="12.75" x14ac:dyDescent="0.2">
      <c r="B220" s="433" t="str">
        <f>IF(Tabla1[[#This Row],[Código_Actividad]]="","",CONCATENATE(Tabla1[[#This Row],[POA]],".",Tabla1[[#This Row],[SRS]],".",Tabla1[[#This Row],[AREA]],".",Tabla1[[#This Row],[TIPO]]))</f>
        <v>...</v>
      </c>
      <c r="C220" s="433"/>
      <c r="D220" s="433"/>
      <c r="E220" s="433"/>
      <c r="F220" s="433"/>
      <c r="G220" s="434" t="s">
        <v>1148</v>
      </c>
      <c r="H220" s="435" t="s">
        <v>1671</v>
      </c>
      <c r="I220" s="436" t="s">
        <v>1667</v>
      </c>
      <c r="J220" s="434">
        <v>2</v>
      </c>
      <c r="K220" s="437">
        <v>200</v>
      </c>
      <c r="L220" s="437">
        <f>+[3]!Tabla1[[#This Row],[Precio Unitario]]*[3]!Tabla1[[#This Row],[Cantidad de Insumos]]</f>
        <v>400</v>
      </c>
      <c r="M220" s="438">
        <v>239301</v>
      </c>
      <c r="N220" s="435" t="s">
        <v>1663</v>
      </c>
    </row>
    <row r="221" spans="2:14" s="54" customFormat="1" ht="12.75" x14ac:dyDescent="0.2">
      <c r="B221" s="433" t="str">
        <f>IF(Tabla1[[#This Row],[Código_Actividad]]="","",CONCATENATE(Tabla1[[#This Row],[POA]],".",Tabla1[[#This Row],[SRS]],".",Tabla1[[#This Row],[AREA]],".",Tabla1[[#This Row],[TIPO]]))</f>
        <v>...</v>
      </c>
      <c r="C221" s="433"/>
      <c r="D221" s="433"/>
      <c r="E221" s="433"/>
      <c r="F221" s="433"/>
      <c r="G221" s="434" t="s">
        <v>1148</v>
      </c>
      <c r="H221" s="435" t="s">
        <v>1669</v>
      </c>
      <c r="I221" s="436" t="s">
        <v>1670</v>
      </c>
      <c r="J221" s="434">
        <v>2</v>
      </c>
      <c r="K221" s="437">
        <v>300</v>
      </c>
      <c r="L221" s="437">
        <f>+[3]!Tabla1[[#This Row],[Precio Unitario]]*[3]!Tabla1[[#This Row],[Cantidad de Insumos]]</f>
        <v>600</v>
      </c>
      <c r="M221" s="438">
        <v>239301</v>
      </c>
      <c r="N221" s="435" t="s">
        <v>1663</v>
      </c>
    </row>
    <row r="222" spans="2:14" s="54" customFormat="1" ht="12.75" x14ac:dyDescent="0.2">
      <c r="B222" s="433" t="str">
        <f>IF(Tabla1[[#This Row],[Código_Actividad]]="","",CONCATENATE(Tabla1[[#This Row],[POA]],".",Tabla1[[#This Row],[SRS]],".",Tabla1[[#This Row],[AREA]],".",Tabla1[[#This Row],[TIPO]]))</f>
        <v>...</v>
      </c>
      <c r="C222" s="433"/>
      <c r="D222" s="433"/>
      <c r="E222" s="433"/>
      <c r="F222" s="433"/>
      <c r="G222" s="434" t="s">
        <v>1148</v>
      </c>
      <c r="H222" s="435" t="s">
        <v>1672</v>
      </c>
      <c r="I222" s="436" t="s">
        <v>1662</v>
      </c>
      <c r="J222" s="434">
        <v>2</v>
      </c>
      <c r="K222" s="437">
        <v>80</v>
      </c>
      <c r="L222" s="437">
        <f>+[3]!Tabla1[[#This Row],[Precio Unitario]]*[3]!Tabla1[[#This Row],[Cantidad de Insumos]]</f>
        <v>160</v>
      </c>
      <c r="M222" s="438">
        <v>239301</v>
      </c>
      <c r="N222" s="435" t="s">
        <v>1663</v>
      </c>
    </row>
    <row r="223" spans="2:14" s="54" customFormat="1" ht="12.75" x14ac:dyDescent="0.2">
      <c r="B223" s="433" t="str">
        <f>IF(Tabla1[[#This Row],[Código_Actividad]]="","",CONCATENATE(Tabla1[[#This Row],[POA]],".",Tabla1[[#This Row],[SRS]],".",Tabla1[[#This Row],[AREA]],".",Tabla1[[#This Row],[TIPO]]))</f>
        <v>...</v>
      </c>
      <c r="C223" s="433"/>
      <c r="D223" s="433"/>
      <c r="E223" s="433"/>
      <c r="F223" s="433"/>
      <c r="G223" s="434" t="s">
        <v>1148</v>
      </c>
      <c r="H223" s="435" t="s">
        <v>1697</v>
      </c>
      <c r="I223" s="436" t="s">
        <v>1670</v>
      </c>
      <c r="J223" s="434">
        <v>2</v>
      </c>
      <c r="K223" s="437">
        <v>50</v>
      </c>
      <c r="L223" s="437">
        <f>+[3]!Tabla1[[#This Row],[Precio Unitario]]*[3]!Tabla1[[#This Row],[Cantidad de Insumos]]</f>
        <v>100</v>
      </c>
      <c r="M223" s="438">
        <v>239301</v>
      </c>
      <c r="N223" s="435" t="s">
        <v>1663</v>
      </c>
    </row>
    <row r="224" spans="2:14" s="54" customFormat="1" ht="12.75" x14ac:dyDescent="0.2">
      <c r="B224" s="433" t="str">
        <f>IF(Tabla1[[#This Row],[Código_Actividad]]="","",CONCATENATE(Tabla1[[#This Row],[POA]],".",Tabla1[[#This Row],[SRS]],".",Tabla1[[#This Row],[AREA]],".",Tabla1[[#This Row],[TIPO]]))</f>
        <v>...</v>
      </c>
      <c r="C224" s="433"/>
      <c r="D224" s="433"/>
      <c r="E224" s="433"/>
      <c r="F224" s="433"/>
      <c r="G224" s="434" t="s">
        <v>1148</v>
      </c>
      <c r="H224" s="435" t="s">
        <v>1681</v>
      </c>
      <c r="I224" s="436" t="s">
        <v>1662</v>
      </c>
      <c r="J224" s="434">
        <v>2</v>
      </c>
      <c r="K224" s="437">
        <v>250</v>
      </c>
      <c r="L224" s="437">
        <f>+[3]!Tabla1[[#This Row],[Precio Unitario]]*[3]!Tabla1[[#This Row],[Cantidad de Insumos]]</f>
        <v>500</v>
      </c>
      <c r="M224" s="438">
        <v>239301</v>
      </c>
      <c r="N224" s="435" t="s">
        <v>1663</v>
      </c>
    </row>
    <row r="225" spans="2:14" s="54" customFormat="1" ht="12.75" x14ac:dyDescent="0.2">
      <c r="B225" s="433" t="str">
        <f>IF(Tabla1[[#This Row],[Código_Actividad]]="","",CONCATENATE(Tabla1[[#This Row],[POA]],".",Tabla1[[#This Row],[SRS]],".",Tabla1[[#This Row],[AREA]],".",Tabla1[[#This Row],[TIPO]]))</f>
        <v>...</v>
      </c>
      <c r="C225" s="433"/>
      <c r="D225" s="433"/>
      <c r="E225" s="433"/>
      <c r="F225" s="433"/>
      <c r="G225" s="434" t="s">
        <v>1148</v>
      </c>
      <c r="H225" s="435" t="s">
        <v>1675</v>
      </c>
      <c r="I225" s="436" t="s">
        <v>1670</v>
      </c>
      <c r="J225" s="434">
        <v>1</v>
      </c>
      <c r="K225" s="437">
        <v>20000</v>
      </c>
      <c r="L225" s="437">
        <f>+[3]!Tabla1[[#This Row],[Precio Unitario]]*[3]!Tabla1[[#This Row],[Cantidad de Insumos]]</f>
        <v>20000</v>
      </c>
      <c r="M225" s="438">
        <v>239301</v>
      </c>
      <c r="N225" s="435" t="s">
        <v>1663</v>
      </c>
    </row>
    <row r="226" spans="2:14" s="54" customFormat="1" ht="12.75" x14ac:dyDescent="0.2">
      <c r="B226" s="433" t="str">
        <f>IF(Tabla1[[#This Row],[Código_Actividad]]="","",CONCATENATE(Tabla1[[#This Row],[POA]],".",Tabla1[[#This Row],[SRS]],".",Tabla1[[#This Row],[AREA]],".",Tabla1[[#This Row],[TIPO]]))</f>
        <v>...</v>
      </c>
      <c r="C226" s="433"/>
      <c r="D226" s="433"/>
      <c r="E226" s="433"/>
      <c r="F226" s="433"/>
      <c r="G226" s="434" t="s">
        <v>1149</v>
      </c>
      <c r="H226" s="435" t="s">
        <v>1661</v>
      </c>
      <c r="I226" s="436" t="s">
        <v>1662</v>
      </c>
      <c r="J226" s="434">
        <v>1</v>
      </c>
      <c r="K226" s="437">
        <v>350</v>
      </c>
      <c r="L226" s="437">
        <f>+[3]!Tabla1[[#This Row],[Precio Unitario]]*[3]!Tabla1[[#This Row],[Cantidad de Insumos]]</f>
        <v>350</v>
      </c>
      <c r="M226" s="438">
        <v>239301</v>
      </c>
      <c r="N226" s="435" t="s">
        <v>1663</v>
      </c>
    </row>
    <row r="227" spans="2:14" s="54" customFormat="1" ht="12.75" x14ac:dyDescent="0.2">
      <c r="B227" s="433" t="str">
        <f>IF(Tabla1[[#This Row],[Código_Actividad]]="","",CONCATENATE(Tabla1[[#This Row],[POA]],".",Tabla1[[#This Row],[SRS]],".",Tabla1[[#This Row],[AREA]],".",Tabla1[[#This Row],[TIPO]]))</f>
        <v>...</v>
      </c>
      <c r="C227" s="433"/>
      <c r="D227" s="433"/>
      <c r="E227" s="433"/>
      <c r="F227" s="433"/>
      <c r="G227" s="434" t="s">
        <v>1149</v>
      </c>
      <c r="H227" s="435" t="s">
        <v>1664</v>
      </c>
      <c r="I227" s="436" t="s">
        <v>1665</v>
      </c>
      <c r="J227" s="434">
        <v>2</v>
      </c>
      <c r="K227" s="437">
        <v>300</v>
      </c>
      <c r="L227" s="437">
        <f>+[3]!Tabla1[[#This Row],[Precio Unitario]]*[3]!Tabla1[[#This Row],[Cantidad de Insumos]]</f>
        <v>600</v>
      </c>
      <c r="M227" s="438">
        <v>239301</v>
      </c>
      <c r="N227" s="435" t="s">
        <v>1663</v>
      </c>
    </row>
    <row r="228" spans="2:14" s="54" customFormat="1" ht="12.75" x14ac:dyDescent="0.2">
      <c r="B228" s="433" t="str">
        <f>IF(Tabla1[[#This Row],[Código_Actividad]]="","",CONCATENATE(Tabla1[[#This Row],[POA]],".",Tabla1[[#This Row],[SRS]],".",Tabla1[[#This Row],[AREA]],".",Tabla1[[#This Row],[TIPO]]))</f>
        <v>...</v>
      </c>
      <c r="C228" s="433"/>
      <c r="D228" s="433"/>
      <c r="E228" s="433"/>
      <c r="F228" s="433"/>
      <c r="G228" s="434" t="s">
        <v>1149</v>
      </c>
      <c r="H228" s="435" t="s">
        <v>1666</v>
      </c>
      <c r="I228" s="436" t="s">
        <v>1667</v>
      </c>
      <c r="J228" s="434">
        <v>5</v>
      </c>
      <c r="K228" s="437">
        <v>200</v>
      </c>
      <c r="L228" s="437">
        <f>+[3]!Tabla1[[#This Row],[Precio Unitario]]*[3]!Tabla1[[#This Row],[Cantidad de Insumos]]</f>
        <v>1000</v>
      </c>
      <c r="M228" s="438">
        <v>239301</v>
      </c>
      <c r="N228" s="435" t="s">
        <v>1663</v>
      </c>
    </row>
    <row r="229" spans="2:14" s="54" customFormat="1" ht="12.75" x14ac:dyDescent="0.2">
      <c r="B229" s="433" t="str">
        <f>IF(Tabla1[[#This Row],[Código_Actividad]]="","",CONCATENATE(Tabla1[[#This Row],[POA]],".",Tabla1[[#This Row],[SRS]],".",Tabla1[[#This Row],[AREA]],".",Tabla1[[#This Row],[TIPO]]))</f>
        <v>...</v>
      </c>
      <c r="C229" s="433"/>
      <c r="D229" s="433"/>
      <c r="E229" s="433"/>
      <c r="F229" s="433"/>
      <c r="G229" s="434" t="s">
        <v>1149</v>
      </c>
      <c r="H229" s="435" t="s">
        <v>1668</v>
      </c>
      <c r="I229" s="436" t="s">
        <v>1667</v>
      </c>
      <c r="J229" s="434">
        <v>2</v>
      </c>
      <c r="K229" s="437">
        <v>200</v>
      </c>
      <c r="L229" s="437">
        <f>+[3]!Tabla1[[#This Row],[Precio Unitario]]*[3]!Tabla1[[#This Row],[Cantidad de Insumos]]</f>
        <v>400</v>
      </c>
      <c r="M229" s="438">
        <v>239301</v>
      </c>
      <c r="N229" s="435" t="s">
        <v>1663</v>
      </c>
    </row>
    <row r="230" spans="2:14" s="54" customFormat="1" ht="12.75" x14ac:dyDescent="0.2">
      <c r="B230" s="433" t="str">
        <f>IF(Tabla1[[#This Row],[Código_Actividad]]="","",CONCATENATE(Tabla1[[#This Row],[POA]],".",Tabla1[[#This Row],[SRS]],".",Tabla1[[#This Row],[AREA]],".",Tabla1[[#This Row],[TIPO]]))</f>
        <v>...</v>
      </c>
      <c r="C230" s="433"/>
      <c r="D230" s="433"/>
      <c r="E230" s="433"/>
      <c r="F230" s="433"/>
      <c r="G230" s="434" t="s">
        <v>1149</v>
      </c>
      <c r="H230" s="435" t="s">
        <v>1669</v>
      </c>
      <c r="I230" s="436" t="s">
        <v>1670</v>
      </c>
      <c r="J230" s="434">
        <v>2</v>
      </c>
      <c r="K230" s="437">
        <v>300</v>
      </c>
      <c r="L230" s="437">
        <f>+[3]!Tabla1[[#This Row],[Precio Unitario]]*[3]!Tabla1[[#This Row],[Cantidad de Insumos]]</f>
        <v>600</v>
      </c>
      <c r="M230" s="438">
        <v>239301</v>
      </c>
      <c r="N230" s="435" t="s">
        <v>1663</v>
      </c>
    </row>
    <row r="231" spans="2:14" s="54" customFormat="1" ht="12.75" x14ac:dyDescent="0.2">
      <c r="B231" s="433" t="str">
        <f>IF(Tabla1[[#This Row],[Código_Actividad]]="","",CONCATENATE(Tabla1[[#This Row],[POA]],".",Tabla1[[#This Row],[SRS]],".",Tabla1[[#This Row],[AREA]],".",Tabla1[[#This Row],[TIPO]]))</f>
        <v>...</v>
      </c>
      <c r="C231" s="433"/>
      <c r="D231" s="433"/>
      <c r="E231" s="433"/>
      <c r="F231" s="433"/>
      <c r="G231" s="434" t="s">
        <v>1149</v>
      </c>
      <c r="H231" s="435" t="s">
        <v>1672</v>
      </c>
      <c r="I231" s="436" t="s">
        <v>1662</v>
      </c>
      <c r="J231" s="434">
        <v>2</v>
      </c>
      <c r="K231" s="437">
        <v>80</v>
      </c>
      <c r="L231" s="437">
        <f>+[3]!Tabla1[[#This Row],[Precio Unitario]]*[3]!Tabla1[[#This Row],[Cantidad de Insumos]]</f>
        <v>160</v>
      </c>
      <c r="M231" s="438">
        <v>239301</v>
      </c>
      <c r="N231" s="435" t="s">
        <v>1663</v>
      </c>
    </row>
    <row r="232" spans="2:14" s="54" customFormat="1" ht="12.75" x14ac:dyDescent="0.2">
      <c r="B232" s="433" t="str">
        <f>IF(Tabla1[[#This Row],[Código_Actividad]]="","",CONCATENATE(Tabla1[[#This Row],[POA]],".",Tabla1[[#This Row],[SRS]],".",Tabla1[[#This Row],[AREA]],".",Tabla1[[#This Row],[TIPO]]))</f>
        <v>...</v>
      </c>
      <c r="C232" s="433"/>
      <c r="D232" s="433"/>
      <c r="E232" s="433"/>
      <c r="F232" s="433"/>
      <c r="G232" s="434" t="s">
        <v>1149</v>
      </c>
      <c r="H232" s="435" t="s">
        <v>1697</v>
      </c>
      <c r="I232" s="436" t="s">
        <v>1670</v>
      </c>
      <c r="J232" s="434">
        <v>2</v>
      </c>
      <c r="K232" s="437">
        <v>50</v>
      </c>
      <c r="L232" s="437">
        <f>+[3]!Tabla1[[#This Row],[Precio Unitario]]*[3]!Tabla1[[#This Row],[Cantidad de Insumos]]</f>
        <v>100</v>
      </c>
      <c r="M232" s="438">
        <v>239301</v>
      </c>
      <c r="N232" s="435" t="s">
        <v>1663</v>
      </c>
    </row>
    <row r="233" spans="2:14" s="54" customFormat="1" ht="12.75" x14ac:dyDescent="0.2">
      <c r="B233" s="433" t="str">
        <f>IF(Tabla1[[#This Row],[Código_Actividad]]="","",CONCATENATE(Tabla1[[#This Row],[POA]],".",Tabla1[[#This Row],[SRS]],".",Tabla1[[#This Row],[AREA]],".",Tabla1[[#This Row],[TIPO]]))</f>
        <v>...</v>
      </c>
      <c r="C233" s="433"/>
      <c r="D233" s="433"/>
      <c r="E233" s="433"/>
      <c r="F233" s="433"/>
      <c r="G233" s="434" t="s">
        <v>1149</v>
      </c>
      <c r="H233" s="435" t="s">
        <v>1681</v>
      </c>
      <c r="I233" s="436" t="s">
        <v>1662</v>
      </c>
      <c r="J233" s="434">
        <v>2</v>
      </c>
      <c r="K233" s="437">
        <v>250</v>
      </c>
      <c r="L233" s="437">
        <f>+[3]!Tabla1[[#This Row],[Precio Unitario]]*[3]!Tabla1[[#This Row],[Cantidad de Insumos]]</f>
        <v>500</v>
      </c>
      <c r="M233" s="438">
        <v>239301</v>
      </c>
      <c r="N233" s="435" t="s">
        <v>1663</v>
      </c>
    </row>
    <row r="234" spans="2:14" s="54" customFormat="1" ht="12.75" x14ac:dyDescent="0.2">
      <c r="B234" s="433" t="str">
        <f>IF(Tabla1[[#This Row],[Código_Actividad]]="","",CONCATENATE(Tabla1[[#This Row],[POA]],".",Tabla1[[#This Row],[SRS]],".",Tabla1[[#This Row],[AREA]],".",Tabla1[[#This Row],[TIPO]]))</f>
        <v>...</v>
      </c>
      <c r="C234" s="433"/>
      <c r="D234" s="433"/>
      <c r="E234" s="433"/>
      <c r="F234" s="433"/>
      <c r="G234" s="434" t="s">
        <v>1150</v>
      </c>
      <c r="H234" s="435" t="s">
        <v>1661</v>
      </c>
      <c r="I234" s="436" t="s">
        <v>1662</v>
      </c>
      <c r="J234" s="434">
        <v>1</v>
      </c>
      <c r="K234" s="437">
        <v>350</v>
      </c>
      <c r="L234" s="437">
        <f>+[3]!Tabla1[[#This Row],[Precio Unitario]]*[3]!Tabla1[[#This Row],[Cantidad de Insumos]]</f>
        <v>350</v>
      </c>
      <c r="M234" s="438">
        <v>239301</v>
      </c>
      <c r="N234" s="435" t="s">
        <v>1663</v>
      </c>
    </row>
    <row r="235" spans="2:14" s="54" customFormat="1" ht="12.75" x14ac:dyDescent="0.2">
      <c r="B235" s="433" t="str">
        <f>IF(Tabla1[[#This Row],[Código_Actividad]]="","",CONCATENATE(Tabla1[[#This Row],[POA]],".",Tabla1[[#This Row],[SRS]],".",Tabla1[[#This Row],[AREA]],".",Tabla1[[#This Row],[TIPO]]))</f>
        <v>...</v>
      </c>
      <c r="C235" s="433"/>
      <c r="D235" s="433"/>
      <c r="E235" s="433"/>
      <c r="F235" s="433"/>
      <c r="G235" s="434" t="s">
        <v>1150</v>
      </c>
      <c r="H235" s="435" t="s">
        <v>1664</v>
      </c>
      <c r="I235" s="436" t="s">
        <v>1665</v>
      </c>
      <c r="J235" s="434">
        <v>2</v>
      </c>
      <c r="K235" s="437">
        <v>300</v>
      </c>
      <c r="L235" s="437">
        <f>+[3]!Tabla1[[#This Row],[Precio Unitario]]*[3]!Tabla1[[#This Row],[Cantidad de Insumos]]</f>
        <v>600</v>
      </c>
      <c r="M235" s="438">
        <v>239301</v>
      </c>
      <c r="N235" s="435" t="s">
        <v>1663</v>
      </c>
    </row>
    <row r="236" spans="2:14" s="54" customFormat="1" ht="12.75" x14ac:dyDescent="0.2">
      <c r="B236" s="433" t="str">
        <f>IF(Tabla1[[#This Row],[Código_Actividad]]="","",CONCATENATE(Tabla1[[#This Row],[POA]],".",Tabla1[[#This Row],[SRS]],".",Tabla1[[#This Row],[AREA]],".",Tabla1[[#This Row],[TIPO]]))</f>
        <v>...</v>
      </c>
      <c r="C236" s="433"/>
      <c r="D236" s="433"/>
      <c r="E236" s="433"/>
      <c r="F236" s="433"/>
      <c r="G236" s="434" t="s">
        <v>1150</v>
      </c>
      <c r="H236" s="435" t="s">
        <v>1666</v>
      </c>
      <c r="I236" s="436" t="s">
        <v>1667</v>
      </c>
      <c r="J236" s="434">
        <v>5</v>
      </c>
      <c r="K236" s="437">
        <v>200</v>
      </c>
      <c r="L236" s="437">
        <f>+[3]!Tabla1[[#This Row],[Precio Unitario]]*[3]!Tabla1[[#This Row],[Cantidad de Insumos]]</f>
        <v>1000</v>
      </c>
      <c r="M236" s="438">
        <v>239301</v>
      </c>
      <c r="N236" s="435" t="s">
        <v>1663</v>
      </c>
    </row>
    <row r="237" spans="2:14" s="54" customFormat="1" ht="12.75" x14ac:dyDescent="0.2">
      <c r="B237" s="433" t="str">
        <f>IF(Tabla1[[#This Row],[Código_Actividad]]="","",CONCATENATE(Tabla1[[#This Row],[POA]],".",Tabla1[[#This Row],[SRS]],".",Tabla1[[#This Row],[AREA]],".",Tabla1[[#This Row],[TIPO]]))</f>
        <v>...</v>
      </c>
      <c r="C237" s="433"/>
      <c r="D237" s="433"/>
      <c r="E237" s="433"/>
      <c r="F237" s="433"/>
      <c r="G237" s="276" t="s">
        <v>1150</v>
      </c>
      <c r="H237" s="277" t="s">
        <v>1668</v>
      </c>
      <c r="I237" s="440" t="s">
        <v>1667</v>
      </c>
      <c r="J237" s="276">
        <v>5</v>
      </c>
      <c r="K237" s="279">
        <v>200</v>
      </c>
      <c r="L237" s="279">
        <f>+[3]!Tabla1[[#This Row],[Precio Unitario]]*[3]!Tabla1[[#This Row],[Cantidad de Insumos]]</f>
        <v>1000</v>
      </c>
      <c r="M237" s="438">
        <v>239301</v>
      </c>
      <c r="N237" s="435" t="s">
        <v>1663</v>
      </c>
    </row>
    <row r="238" spans="2:14" s="54" customFormat="1" ht="12.75" x14ac:dyDescent="0.2">
      <c r="B238" s="433" t="str">
        <f>IF(Tabla1[[#This Row],[Código_Actividad]]="","",CONCATENATE(Tabla1[[#This Row],[POA]],".",Tabla1[[#This Row],[SRS]],".",Tabla1[[#This Row],[AREA]],".",Tabla1[[#This Row],[TIPO]]))</f>
        <v>...</v>
      </c>
      <c r="C238" s="433"/>
      <c r="D238" s="433"/>
      <c r="E238" s="433"/>
      <c r="F238" s="433"/>
      <c r="G238" s="434" t="s">
        <v>1150</v>
      </c>
      <c r="H238" s="435" t="s">
        <v>1669</v>
      </c>
      <c r="I238" s="436" t="s">
        <v>1670</v>
      </c>
      <c r="J238" s="434">
        <v>2</v>
      </c>
      <c r="K238" s="437">
        <v>300</v>
      </c>
      <c r="L238" s="437">
        <f>+[3]!Tabla1[[#This Row],[Precio Unitario]]*[3]!Tabla1[[#This Row],[Cantidad de Insumos]]</f>
        <v>600</v>
      </c>
      <c r="M238" s="438">
        <v>239301</v>
      </c>
      <c r="N238" s="435" t="s">
        <v>1663</v>
      </c>
    </row>
    <row r="239" spans="2:14" s="54" customFormat="1" ht="12.75" x14ac:dyDescent="0.2">
      <c r="B239" s="433" t="str">
        <f>IF(Tabla1[[#This Row],[Código_Actividad]]="","",CONCATENATE(Tabla1[[#This Row],[POA]],".",Tabla1[[#This Row],[SRS]],".",Tabla1[[#This Row],[AREA]],".",Tabla1[[#This Row],[TIPO]]))</f>
        <v>...</v>
      </c>
      <c r="C239" s="433"/>
      <c r="D239" s="433"/>
      <c r="E239" s="433"/>
      <c r="F239" s="433"/>
      <c r="G239" s="434" t="s">
        <v>1150</v>
      </c>
      <c r="H239" s="435" t="s">
        <v>1672</v>
      </c>
      <c r="I239" s="436" t="s">
        <v>1662</v>
      </c>
      <c r="J239" s="434">
        <v>2</v>
      </c>
      <c r="K239" s="437">
        <v>80</v>
      </c>
      <c r="L239" s="437">
        <f>+[3]!Tabla1[[#This Row],[Precio Unitario]]*[3]!Tabla1[[#This Row],[Cantidad de Insumos]]</f>
        <v>160</v>
      </c>
      <c r="M239" s="438">
        <v>239301</v>
      </c>
      <c r="N239" s="435" t="s">
        <v>1663</v>
      </c>
    </row>
    <row r="240" spans="2:14" s="54" customFormat="1" ht="12.75" x14ac:dyDescent="0.2">
      <c r="B240" s="433" t="str">
        <f>IF(Tabla1[[#This Row],[Código_Actividad]]="","",CONCATENATE(Tabla1[[#This Row],[POA]],".",Tabla1[[#This Row],[SRS]],".",Tabla1[[#This Row],[AREA]],".",Tabla1[[#This Row],[TIPO]]))</f>
        <v>...</v>
      </c>
      <c r="C240" s="433"/>
      <c r="D240" s="433"/>
      <c r="E240" s="433"/>
      <c r="F240" s="433"/>
      <c r="G240" s="434" t="s">
        <v>1150</v>
      </c>
      <c r="H240" s="435" t="s">
        <v>1697</v>
      </c>
      <c r="I240" s="436" t="s">
        <v>1670</v>
      </c>
      <c r="J240" s="434">
        <v>1</v>
      </c>
      <c r="K240" s="437">
        <v>50</v>
      </c>
      <c r="L240" s="437">
        <f>+[3]!Tabla1[[#This Row],[Precio Unitario]]*[3]!Tabla1[[#This Row],[Cantidad de Insumos]]</f>
        <v>50</v>
      </c>
      <c r="M240" s="438">
        <v>239301</v>
      </c>
      <c r="N240" s="435" t="s">
        <v>1663</v>
      </c>
    </row>
    <row r="241" spans="2:14" s="54" customFormat="1" ht="12.75" x14ac:dyDescent="0.2">
      <c r="B241" s="433" t="str">
        <f>IF(Tabla1[[#This Row],[Código_Actividad]]="","",CONCATENATE(Tabla1[[#This Row],[POA]],".",Tabla1[[#This Row],[SRS]],".",Tabla1[[#This Row],[AREA]],".",Tabla1[[#This Row],[TIPO]]))</f>
        <v>...</v>
      </c>
      <c r="C241" s="433"/>
      <c r="D241" s="433"/>
      <c r="E241" s="433"/>
      <c r="F241" s="433"/>
      <c r="G241" s="434" t="s">
        <v>1150</v>
      </c>
      <c r="H241" s="435" t="s">
        <v>1681</v>
      </c>
      <c r="I241" s="436" t="s">
        <v>1662</v>
      </c>
      <c r="J241" s="434">
        <v>2</v>
      </c>
      <c r="K241" s="437">
        <v>250</v>
      </c>
      <c r="L241" s="437">
        <f>+[3]!Tabla1[[#This Row],[Precio Unitario]]*[3]!Tabla1[[#This Row],[Cantidad de Insumos]]</f>
        <v>500</v>
      </c>
      <c r="M241" s="438">
        <v>239301</v>
      </c>
      <c r="N241" s="435" t="s">
        <v>1663</v>
      </c>
    </row>
    <row r="242" spans="2:14" s="54" customFormat="1" ht="12.75" x14ac:dyDescent="0.2">
      <c r="B242" s="433" t="str">
        <f>IF(Tabla1[[#This Row],[Código_Actividad]]="","",CONCATENATE(Tabla1[[#This Row],[POA]],".",Tabla1[[#This Row],[SRS]],".",Tabla1[[#This Row],[AREA]],".",Tabla1[[#This Row],[TIPO]]))</f>
        <v>...</v>
      </c>
      <c r="C242" s="433"/>
      <c r="D242" s="433"/>
      <c r="E242" s="433"/>
      <c r="F242" s="433"/>
      <c r="G242" s="434" t="s">
        <v>1151</v>
      </c>
      <c r="H242" s="435" t="s">
        <v>1661</v>
      </c>
      <c r="I242" s="436" t="s">
        <v>1662</v>
      </c>
      <c r="J242" s="434">
        <v>5</v>
      </c>
      <c r="K242" s="437">
        <v>350</v>
      </c>
      <c r="L242" s="437">
        <f>+[3]!Tabla1[[#This Row],[Precio Unitario]]*[3]!Tabla1[[#This Row],[Cantidad de Insumos]]</f>
        <v>1750</v>
      </c>
      <c r="M242" s="438">
        <v>239301</v>
      </c>
      <c r="N242" s="435" t="s">
        <v>1663</v>
      </c>
    </row>
    <row r="243" spans="2:14" s="54" customFormat="1" ht="12.75" x14ac:dyDescent="0.2">
      <c r="B243" s="433" t="str">
        <f>IF(Tabla1[[#This Row],[Código_Actividad]]="","",CONCATENATE(Tabla1[[#This Row],[POA]],".",Tabla1[[#This Row],[SRS]],".",Tabla1[[#This Row],[AREA]],".",Tabla1[[#This Row],[TIPO]]))</f>
        <v>...</v>
      </c>
      <c r="C243" s="433"/>
      <c r="D243" s="433"/>
      <c r="E243" s="433"/>
      <c r="F243" s="433"/>
      <c r="G243" s="434" t="s">
        <v>1151</v>
      </c>
      <c r="H243" s="435" t="s">
        <v>1664</v>
      </c>
      <c r="I243" s="436" t="s">
        <v>1665</v>
      </c>
      <c r="J243" s="434">
        <v>12</v>
      </c>
      <c r="K243" s="437">
        <v>300</v>
      </c>
      <c r="L243" s="437">
        <f>+[3]!Tabla1[[#This Row],[Precio Unitario]]*[3]!Tabla1[[#This Row],[Cantidad de Insumos]]</f>
        <v>3600</v>
      </c>
      <c r="M243" s="438">
        <v>239301</v>
      </c>
      <c r="N243" s="435" t="s">
        <v>1663</v>
      </c>
    </row>
    <row r="244" spans="2:14" s="54" customFormat="1" ht="12.75" x14ac:dyDescent="0.2">
      <c r="B244" s="433" t="str">
        <f>IF(Tabla1[[#This Row],[Código_Actividad]]="","",CONCATENATE(Tabla1[[#This Row],[POA]],".",Tabla1[[#This Row],[SRS]],".",Tabla1[[#This Row],[AREA]],".",Tabla1[[#This Row],[TIPO]]))</f>
        <v>...</v>
      </c>
      <c r="C244" s="433"/>
      <c r="D244" s="433"/>
      <c r="E244" s="433"/>
      <c r="F244" s="433"/>
      <c r="G244" s="434" t="s">
        <v>1151</v>
      </c>
      <c r="H244" s="435" t="s">
        <v>1666</v>
      </c>
      <c r="I244" s="436" t="s">
        <v>1667</v>
      </c>
      <c r="J244" s="434">
        <v>3</v>
      </c>
      <c r="K244" s="437">
        <v>200</v>
      </c>
      <c r="L244" s="437">
        <f>+[3]!Tabla1[[#This Row],[Precio Unitario]]*[3]!Tabla1[[#This Row],[Cantidad de Insumos]]</f>
        <v>600</v>
      </c>
      <c r="M244" s="438">
        <v>239301</v>
      </c>
      <c r="N244" s="435" t="s">
        <v>1663</v>
      </c>
    </row>
    <row r="245" spans="2:14" s="54" customFormat="1" ht="12.75" x14ac:dyDescent="0.2">
      <c r="B245" s="433" t="str">
        <f>IF(Tabla1[[#This Row],[Código_Actividad]]="","",CONCATENATE(Tabla1[[#This Row],[POA]],".",Tabla1[[#This Row],[SRS]],".",Tabla1[[#This Row],[AREA]],".",Tabla1[[#This Row],[TIPO]]))</f>
        <v>...</v>
      </c>
      <c r="C245" s="433"/>
      <c r="D245" s="433"/>
      <c r="E245" s="433"/>
      <c r="F245" s="433"/>
      <c r="G245" s="434" t="s">
        <v>1151</v>
      </c>
      <c r="H245" s="435" t="s">
        <v>1668</v>
      </c>
      <c r="I245" s="436" t="s">
        <v>1667</v>
      </c>
      <c r="J245" s="434">
        <v>5</v>
      </c>
      <c r="K245" s="437">
        <v>200</v>
      </c>
      <c r="L245" s="437">
        <f>+[3]!Tabla1[[#This Row],[Precio Unitario]]*[3]!Tabla1[[#This Row],[Cantidad de Insumos]]</f>
        <v>1000</v>
      </c>
      <c r="M245" s="438">
        <v>239301</v>
      </c>
      <c r="N245" s="435" t="s">
        <v>1663</v>
      </c>
    </row>
    <row r="246" spans="2:14" s="54" customFormat="1" ht="12.75" x14ac:dyDescent="0.2">
      <c r="B246" s="433" t="str">
        <f>IF(Tabla1[[#This Row],[Código_Actividad]]="","",CONCATENATE(Tabla1[[#This Row],[POA]],".",Tabla1[[#This Row],[SRS]],".",Tabla1[[#This Row],[AREA]],".",Tabla1[[#This Row],[TIPO]]))</f>
        <v>...</v>
      </c>
      <c r="C246" s="433"/>
      <c r="D246" s="433"/>
      <c r="E246" s="433"/>
      <c r="F246" s="433"/>
      <c r="G246" s="434" t="s">
        <v>1151</v>
      </c>
      <c r="H246" s="435" t="s">
        <v>1669</v>
      </c>
      <c r="I246" s="436" t="s">
        <v>1670</v>
      </c>
      <c r="J246" s="434">
        <v>2</v>
      </c>
      <c r="K246" s="437">
        <v>300</v>
      </c>
      <c r="L246" s="437">
        <f>+[3]!Tabla1[[#This Row],[Precio Unitario]]*[3]!Tabla1[[#This Row],[Cantidad de Insumos]]</f>
        <v>600</v>
      </c>
      <c r="M246" s="438">
        <v>239301</v>
      </c>
      <c r="N246" s="435" t="s">
        <v>1663</v>
      </c>
    </row>
    <row r="247" spans="2:14" s="54" customFormat="1" ht="12.75" x14ac:dyDescent="0.2">
      <c r="B247" s="433" t="str">
        <f>IF(Tabla1[[#This Row],[Código_Actividad]]="","",CONCATENATE(Tabla1[[#This Row],[POA]],".",Tabla1[[#This Row],[SRS]],".",Tabla1[[#This Row],[AREA]],".",Tabla1[[#This Row],[TIPO]]))</f>
        <v>...</v>
      </c>
      <c r="C247" s="433"/>
      <c r="D247" s="433"/>
      <c r="E247" s="433"/>
      <c r="F247" s="433"/>
      <c r="G247" s="434" t="s">
        <v>1151</v>
      </c>
      <c r="H247" s="435" t="s">
        <v>1672</v>
      </c>
      <c r="I247" s="436" t="s">
        <v>1662</v>
      </c>
      <c r="J247" s="434">
        <v>2</v>
      </c>
      <c r="K247" s="437">
        <v>80</v>
      </c>
      <c r="L247" s="437">
        <f>+[3]!Tabla1[[#This Row],[Precio Unitario]]*[3]!Tabla1[[#This Row],[Cantidad de Insumos]]</f>
        <v>160</v>
      </c>
      <c r="M247" s="438">
        <v>239301</v>
      </c>
      <c r="N247" s="435" t="s">
        <v>1663</v>
      </c>
    </row>
    <row r="248" spans="2:14" s="54" customFormat="1" ht="12.75" x14ac:dyDescent="0.2">
      <c r="B248" s="433" t="str">
        <f>IF(Tabla1[[#This Row],[Código_Actividad]]="","",CONCATENATE(Tabla1[[#This Row],[POA]],".",Tabla1[[#This Row],[SRS]],".",Tabla1[[#This Row],[AREA]],".",Tabla1[[#This Row],[TIPO]]))</f>
        <v>...</v>
      </c>
      <c r="C248" s="433"/>
      <c r="D248" s="433"/>
      <c r="E248" s="433"/>
      <c r="F248" s="433"/>
      <c r="G248" s="276" t="s">
        <v>1151</v>
      </c>
      <c r="H248" s="277" t="s">
        <v>1697</v>
      </c>
      <c r="I248" s="440" t="s">
        <v>1670</v>
      </c>
      <c r="J248" s="276">
        <v>2</v>
      </c>
      <c r="K248" s="279">
        <v>50</v>
      </c>
      <c r="L248" s="279">
        <f>+[3]!Tabla1[[#This Row],[Precio Unitario]]*[3]!Tabla1[[#This Row],[Cantidad de Insumos]]</f>
        <v>100</v>
      </c>
      <c r="M248" s="438">
        <v>239301</v>
      </c>
      <c r="N248" s="435" t="s">
        <v>1663</v>
      </c>
    </row>
    <row r="249" spans="2:14" s="54" customFormat="1" ht="12.75" x14ac:dyDescent="0.2">
      <c r="B249" s="433" t="str">
        <f>IF(Tabla1[[#This Row],[Código_Actividad]]="","",CONCATENATE(Tabla1[[#This Row],[POA]],".",Tabla1[[#This Row],[SRS]],".",Tabla1[[#This Row],[AREA]],".",Tabla1[[#This Row],[TIPO]]))</f>
        <v>...</v>
      </c>
      <c r="C249" s="433"/>
      <c r="D249" s="433"/>
      <c r="E249" s="433"/>
      <c r="F249" s="433"/>
      <c r="G249" s="434" t="s">
        <v>1152</v>
      </c>
      <c r="H249" s="435" t="s">
        <v>1661</v>
      </c>
      <c r="I249" s="436" t="s">
        <v>1662</v>
      </c>
      <c r="J249" s="434">
        <v>5</v>
      </c>
      <c r="K249" s="437">
        <v>350</v>
      </c>
      <c r="L249" s="437">
        <f>+[3]!Tabla1[[#This Row],[Precio Unitario]]*[3]!Tabla1[[#This Row],[Cantidad de Insumos]]</f>
        <v>1750</v>
      </c>
      <c r="M249" s="438">
        <v>239301</v>
      </c>
      <c r="N249" s="435" t="s">
        <v>1663</v>
      </c>
    </row>
    <row r="250" spans="2:14" s="54" customFormat="1" ht="12.75" x14ac:dyDescent="0.2">
      <c r="B250" s="433" t="str">
        <f>IF(Tabla1[[#This Row],[Código_Actividad]]="","",CONCATENATE(Tabla1[[#This Row],[POA]],".",Tabla1[[#This Row],[SRS]],".",Tabla1[[#This Row],[AREA]],".",Tabla1[[#This Row],[TIPO]]))</f>
        <v>...</v>
      </c>
      <c r="C250" s="433"/>
      <c r="D250" s="433"/>
      <c r="E250" s="433"/>
      <c r="F250" s="433"/>
      <c r="G250" s="434" t="s">
        <v>1152</v>
      </c>
      <c r="H250" s="435" t="s">
        <v>1664</v>
      </c>
      <c r="I250" s="436" t="s">
        <v>1665</v>
      </c>
      <c r="J250" s="434">
        <v>12</v>
      </c>
      <c r="K250" s="437">
        <v>300</v>
      </c>
      <c r="L250" s="437">
        <f>+[3]!Tabla1[[#This Row],[Precio Unitario]]*[3]!Tabla1[[#This Row],[Cantidad de Insumos]]</f>
        <v>3600</v>
      </c>
      <c r="M250" s="438">
        <v>239301</v>
      </c>
      <c r="N250" s="435" t="s">
        <v>1663</v>
      </c>
    </row>
    <row r="251" spans="2:14" s="54" customFormat="1" ht="12.75" x14ac:dyDescent="0.2">
      <c r="B251" s="433" t="str">
        <f>IF(Tabla1[[#This Row],[Código_Actividad]]="","",CONCATENATE(Tabla1[[#This Row],[POA]],".",Tabla1[[#This Row],[SRS]],".",Tabla1[[#This Row],[AREA]],".",Tabla1[[#This Row],[TIPO]]))</f>
        <v>...</v>
      </c>
      <c r="C251" s="433"/>
      <c r="D251" s="433"/>
      <c r="E251" s="433"/>
      <c r="F251" s="433"/>
      <c r="G251" s="434" t="s">
        <v>1152</v>
      </c>
      <c r="H251" s="435" t="s">
        <v>1666</v>
      </c>
      <c r="I251" s="436" t="s">
        <v>1667</v>
      </c>
      <c r="J251" s="434">
        <v>5</v>
      </c>
      <c r="K251" s="437">
        <v>200</v>
      </c>
      <c r="L251" s="437">
        <f>+[3]!Tabla1[[#This Row],[Precio Unitario]]*[3]!Tabla1[[#This Row],[Cantidad de Insumos]]</f>
        <v>1000</v>
      </c>
      <c r="M251" s="438">
        <v>239301</v>
      </c>
      <c r="N251" s="435" t="s">
        <v>1663</v>
      </c>
    </row>
    <row r="252" spans="2:14" s="54" customFormat="1" ht="12.75" x14ac:dyDescent="0.2">
      <c r="B252" s="433" t="str">
        <f>IF(Tabla1[[#This Row],[Código_Actividad]]="","",CONCATENATE(Tabla1[[#This Row],[POA]],".",Tabla1[[#This Row],[SRS]],".",Tabla1[[#This Row],[AREA]],".",Tabla1[[#This Row],[TIPO]]))</f>
        <v>...</v>
      </c>
      <c r="C252" s="433"/>
      <c r="D252" s="433"/>
      <c r="E252" s="433"/>
      <c r="F252" s="433"/>
      <c r="G252" s="434" t="s">
        <v>1152</v>
      </c>
      <c r="H252" s="435" t="s">
        <v>1668</v>
      </c>
      <c r="I252" s="436" t="s">
        <v>1667</v>
      </c>
      <c r="J252" s="434">
        <v>3</v>
      </c>
      <c r="K252" s="437">
        <v>200</v>
      </c>
      <c r="L252" s="437">
        <f>+[3]!Tabla1[[#This Row],[Precio Unitario]]*[3]!Tabla1[[#This Row],[Cantidad de Insumos]]</f>
        <v>600</v>
      </c>
      <c r="M252" s="438">
        <v>239301</v>
      </c>
      <c r="N252" s="435" t="s">
        <v>1663</v>
      </c>
    </row>
    <row r="253" spans="2:14" s="54" customFormat="1" ht="12.75" x14ac:dyDescent="0.2">
      <c r="B253" s="433" t="str">
        <f>IF(Tabla1[[#This Row],[Código_Actividad]]="","",CONCATENATE(Tabla1[[#This Row],[POA]],".",Tabla1[[#This Row],[SRS]],".",Tabla1[[#This Row],[AREA]],".",Tabla1[[#This Row],[TIPO]]))</f>
        <v>...</v>
      </c>
      <c r="C253" s="433"/>
      <c r="D253" s="433"/>
      <c r="E253" s="433"/>
      <c r="F253" s="433"/>
      <c r="G253" s="434" t="s">
        <v>1152</v>
      </c>
      <c r="H253" s="435" t="s">
        <v>1669</v>
      </c>
      <c r="I253" s="436" t="s">
        <v>1670</v>
      </c>
      <c r="J253" s="434">
        <v>2</v>
      </c>
      <c r="K253" s="437">
        <v>300</v>
      </c>
      <c r="L253" s="437">
        <f>+[3]!Tabla1[[#This Row],[Precio Unitario]]*[3]!Tabla1[[#This Row],[Cantidad de Insumos]]</f>
        <v>600</v>
      </c>
      <c r="M253" s="438">
        <v>239301</v>
      </c>
      <c r="N253" s="435" t="s">
        <v>1663</v>
      </c>
    </row>
    <row r="254" spans="2:14" s="54" customFormat="1" ht="12.75" x14ac:dyDescent="0.2">
      <c r="B254" s="433" t="str">
        <f>IF(Tabla1[[#This Row],[Código_Actividad]]="","",CONCATENATE(Tabla1[[#This Row],[POA]],".",Tabla1[[#This Row],[SRS]],".",Tabla1[[#This Row],[AREA]],".",Tabla1[[#This Row],[TIPO]]))</f>
        <v>...</v>
      </c>
      <c r="C254" s="433"/>
      <c r="D254" s="433"/>
      <c r="E254" s="433"/>
      <c r="F254" s="433"/>
      <c r="G254" s="434" t="s">
        <v>1152</v>
      </c>
      <c r="H254" s="435" t="s">
        <v>1672</v>
      </c>
      <c r="I254" s="436" t="s">
        <v>1662</v>
      </c>
      <c r="J254" s="434">
        <v>2</v>
      </c>
      <c r="K254" s="437">
        <v>80</v>
      </c>
      <c r="L254" s="437">
        <f>+[3]!Tabla1[[#This Row],[Precio Unitario]]*[3]!Tabla1[[#This Row],[Cantidad de Insumos]]</f>
        <v>160</v>
      </c>
      <c r="M254" s="438">
        <v>239301</v>
      </c>
      <c r="N254" s="435" t="s">
        <v>1663</v>
      </c>
    </row>
    <row r="255" spans="2:14" s="54" customFormat="1" ht="12.75" x14ac:dyDescent="0.2">
      <c r="B255" s="433" t="str">
        <f>IF(Tabla1[[#This Row],[Código_Actividad]]="","",CONCATENATE(Tabla1[[#This Row],[POA]],".",Tabla1[[#This Row],[SRS]],".",Tabla1[[#This Row],[AREA]],".",Tabla1[[#This Row],[TIPO]]))</f>
        <v>...</v>
      </c>
      <c r="C255" s="433"/>
      <c r="D255" s="433"/>
      <c r="E255" s="433"/>
      <c r="F255" s="433"/>
      <c r="G255" s="434" t="s">
        <v>1152</v>
      </c>
      <c r="H255" s="435" t="s">
        <v>1697</v>
      </c>
      <c r="I255" s="436" t="s">
        <v>1670</v>
      </c>
      <c r="J255" s="434">
        <v>2</v>
      </c>
      <c r="K255" s="437">
        <v>50</v>
      </c>
      <c r="L255" s="437">
        <f>+[3]!Tabla1[[#This Row],[Precio Unitario]]*[3]!Tabla1[[#This Row],[Cantidad de Insumos]]</f>
        <v>100</v>
      </c>
      <c r="M255" s="438">
        <v>239301</v>
      </c>
      <c r="N255" s="435" t="s">
        <v>1663</v>
      </c>
    </row>
    <row r="256" spans="2:14" s="54" customFormat="1" ht="12.75" x14ac:dyDescent="0.2">
      <c r="B256" s="433" t="str">
        <f>IF(Tabla1[[#This Row],[Código_Actividad]]="","",CONCATENATE(Tabla1[[#This Row],[POA]],".",Tabla1[[#This Row],[SRS]],".",Tabla1[[#This Row],[AREA]],".",Tabla1[[#This Row],[TIPO]]))</f>
        <v>...</v>
      </c>
      <c r="C256" s="433"/>
      <c r="D256" s="433"/>
      <c r="E256" s="433"/>
      <c r="F256" s="433"/>
      <c r="G256" s="434" t="s">
        <v>1153</v>
      </c>
      <c r="H256" s="435" t="s">
        <v>1661</v>
      </c>
      <c r="I256" s="436" t="s">
        <v>1662</v>
      </c>
      <c r="J256" s="434">
        <v>5</v>
      </c>
      <c r="K256" s="437">
        <v>350</v>
      </c>
      <c r="L256" s="437">
        <f>+[3]!Tabla1[[#This Row],[Precio Unitario]]*[3]!Tabla1[[#This Row],[Cantidad de Insumos]]</f>
        <v>1750</v>
      </c>
      <c r="M256" s="438">
        <v>239301</v>
      </c>
      <c r="N256" s="435" t="s">
        <v>1663</v>
      </c>
    </row>
    <row r="257" spans="2:14" s="54" customFormat="1" ht="12.75" x14ac:dyDescent="0.2">
      <c r="B257" s="433" t="str">
        <f>IF(Tabla1[[#This Row],[Código_Actividad]]="","",CONCATENATE(Tabla1[[#This Row],[POA]],".",Tabla1[[#This Row],[SRS]],".",Tabla1[[#This Row],[AREA]],".",Tabla1[[#This Row],[TIPO]]))</f>
        <v>...</v>
      </c>
      <c r="C257" s="433"/>
      <c r="D257" s="433"/>
      <c r="E257" s="433"/>
      <c r="F257" s="433"/>
      <c r="G257" s="434" t="s">
        <v>1153</v>
      </c>
      <c r="H257" s="435" t="s">
        <v>1664</v>
      </c>
      <c r="I257" s="436" t="s">
        <v>1665</v>
      </c>
      <c r="J257" s="434">
        <v>12</v>
      </c>
      <c r="K257" s="437">
        <v>300</v>
      </c>
      <c r="L257" s="437">
        <f>+[3]!Tabla1[[#This Row],[Precio Unitario]]*[3]!Tabla1[[#This Row],[Cantidad de Insumos]]</f>
        <v>3600</v>
      </c>
      <c r="M257" s="438">
        <v>239301</v>
      </c>
      <c r="N257" s="435" t="s">
        <v>1663</v>
      </c>
    </row>
    <row r="258" spans="2:14" s="54" customFormat="1" ht="12.75" x14ac:dyDescent="0.2">
      <c r="B258" s="433" t="str">
        <f>IF(Tabla1[[#This Row],[Código_Actividad]]="","",CONCATENATE(Tabla1[[#This Row],[POA]],".",Tabla1[[#This Row],[SRS]],".",Tabla1[[#This Row],[AREA]],".",Tabla1[[#This Row],[TIPO]]))</f>
        <v>...</v>
      </c>
      <c r="C258" s="433"/>
      <c r="D258" s="433"/>
      <c r="E258" s="433"/>
      <c r="F258" s="433"/>
      <c r="G258" s="434" t="s">
        <v>1153</v>
      </c>
      <c r="H258" s="435" t="s">
        <v>1666</v>
      </c>
      <c r="I258" s="436" t="s">
        <v>1667</v>
      </c>
      <c r="J258" s="434">
        <v>5</v>
      </c>
      <c r="K258" s="437">
        <v>200</v>
      </c>
      <c r="L258" s="437">
        <f>+[3]!Tabla1[[#This Row],[Precio Unitario]]*[3]!Tabla1[[#This Row],[Cantidad de Insumos]]</f>
        <v>1000</v>
      </c>
      <c r="M258" s="438">
        <v>239301</v>
      </c>
      <c r="N258" s="435" t="s">
        <v>1663</v>
      </c>
    </row>
    <row r="259" spans="2:14" s="54" customFormat="1" ht="12.75" x14ac:dyDescent="0.2">
      <c r="B259" s="433" t="str">
        <f>IF(Tabla1[[#This Row],[Código_Actividad]]="","",CONCATENATE(Tabla1[[#This Row],[POA]],".",Tabla1[[#This Row],[SRS]],".",Tabla1[[#This Row],[AREA]],".",Tabla1[[#This Row],[TIPO]]))</f>
        <v>...</v>
      </c>
      <c r="C259" s="433"/>
      <c r="D259" s="433"/>
      <c r="E259" s="433"/>
      <c r="F259" s="433"/>
      <c r="G259" s="434" t="s">
        <v>1153</v>
      </c>
      <c r="H259" s="435" t="s">
        <v>1668</v>
      </c>
      <c r="I259" s="436" t="s">
        <v>1667</v>
      </c>
      <c r="J259" s="434">
        <v>3</v>
      </c>
      <c r="K259" s="437">
        <v>200</v>
      </c>
      <c r="L259" s="437">
        <f>+[3]!Tabla1[[#This Row],[Precio Unitario]]*[3]!Tabla1[[#This Row],[Cantidad de Insumos]]</f>
        <v>600</v>
      </c>
      <c r="M259" s="438">
        <v>239301</v>
      </c>
      <c r="N259" s="435" t="s">
        <v>1663</v>
      </c>
    </row>
    <row r="260" spans="2:14" s="54" customFormat="1" ht="12.75" x14ac:dyDescent="0.2">
      <c r="B260" s="433" t="str">
        <f>IF(Tabla1[[#This Row],[Código_Actividad]]="","",CONCATENATE(Tabla1[[#This Row],[POA]],".",Tabla1[[#This Row],[SRS]],".",Tabla1[[#This Row],[AREA]],".",Tabla1[[#This Row],[TIPO]]))</f>
        <v>...</v>
      </c>
      <c r="C260" s="433"/>
      <c r="D260" s="433"/>
      <c r="E260" s="433"/>
      <c r="F260" s="433"/>
      <c r="G260" s="434" t="s">
        <v>1153</v>
      </c>
      <c r="H260" s="435" t="s">
        <v>1669</v>
      </c>
      <c r="I260" s="436" t="s">
        <v>1670</v>
      </c>
      <c r="J260" s="434">
        <v>2</v>
      </c>
      <c r="K260" s="437">
        <v>300</v>
      </c>
      <c r="L260" s="437">
        <f>+[3]!Tabla1[[#This Row],[Precio Unitario]]*[3]!Tabla1[[#This Row],[Cantidad de Insumos]]</f>
        <v>600</v>
      </c>
      <c r="M260" s="438">
        <v>239301</v>
      </c>
      <c r="N260" s="435" t="s">
        <v>1663</v>
      </c>
    </row>
    <row r="261" spans="2:14" s="54" customFormat="1" ht="12.75" x14ac:dyDescent="0.2">
      <c r="B261" s="433" t="str">
        <f>IF(Tabla1[[#This Row],[Código_Actividad]]="","",CONCATENATE(Tabla1[[#This Row],[POA]],".",Tabla1[[#This Row],[SRS]],".",Tabla1[[#This Row],[AREA]],".",Tabla1[[#This Row],[TIPO]]))</f>
        <v>...</v>
      </c>
      <c r="C261" s="433"/>
      <c r="D261" s="433"/>
      <c r="E261" s="433"/>
      <c r="F261" s="433"/>
      <c r="G261" s="434" t="s">
        <v>1153</v>
      </c>
      <c r="H261" s="435" t="s">
        <v>1672</v>
      </c>
      <c r="I261" s="436" t="s">
        <v>1662</v>
      </c>
      <c r="J261" s="434">
        <v>2</v>
      </c>
      <c r="K261" s="437">
        <v>80</v>
      </c>
      <c r="L261" s="437">
        <f>+[3]!Tabla1[[#This Row],[Precio Unitario]]*[3]!Tabla1[[#This Row],[Cantidad de Insumos]]</f>
        <v>160</v>
      </c>
      <c r="M261" s="438">
        <v>239301</v>
      </c>
      <c r="N261" s="435" t="s">
        <v>1663</v>
      </c>
    </row>
    <row r="262" spans="2:14" s="54" customFormat="1" ht="12.75" x14ac:dyDescent="0.2">
      <c r="B262" s="433" t="str">
        <f>IF(Tabla1[[#This Row],[Código_Actividad]]="","",CONCATENATE(Tabla1[[#This Row],[POA]],".",Tabla1[[#This Row],[SRS]],".",Tabla1[[#This Row],[AREA]],".",Tabla1[[#This Row],[TIPO]]))</f>
        <v>...</v>
      </c>
      <c r="C262" s="433"/>
      <c r="D262" s="433"/>
      <c r="E262" s="433"/>
      <c r="F262" s="433"/>
      <c r="G262" s="434" t="s">
        <v>1153</v>
      </c>
      <c r="H262" s="435" t="s">
        <v>1697</v>
      </c>
      <c r="I262" s="436" t="s">
        <v>1670</v>
      </c>
      <c r="J262" s="434">
        <v>2</v>
      </c>
      <c r="K262" s="437">
        <v>50</v>
      </c>
      <c r="L262" s="437">
        <f>+[3]!Tabla1[[#This Row],[Precio Unitario]]*[3]!Tabla1[[#This Row],[Cantidad de Insumos]]</f>
        <v>100</v>
      </c>
      <c r="M262" s="438">
        <v>239301</v>
      </c>
      <c r="N262" s="435" t="s">
        <v>1663</v>
      </c>
    </row>
    <row r="263" spans="2:14" s="54" customFormat="1" ht="12.75" x14ac:dyDescent="0.2">
      <c r="B263" s="433" t="str">
        <f>IF(Tabla1[[#This Row],[Código_Actividad]]="","",CONCATENATE(Tabla1[[#This Row],[POA]],".",Tabla1[[#This Row],[SRS]],".",Tabla1[[#This Row],[AREA]],".",Tabla1[[#This Row],[TIPO]]))</f>
        <v>...</v>
      </c>
      <c r="C263" s="433"/>
      <c r="D263" s="433"/>
      <c r="E263" s="433"/>
      <c r="F263" s="433"/>
      <c r="G263" s="434" t="s">
        <v>1154</v>
      </c>
      <c r="H263" s="435" t="s">
        <v>1661</v>
      </c>
      <c r="I263" s="436" t="s">
        <v>1662</v>
      </c>
      <c r="J263" s="434">
        <v>1</v>
      </c>
      <c r="K263" s="437">
        <v>350</v>
      </c>
      <c r="L263" s="437">
        <f>+[3]!Tabla1[[#This Row],[Precio Unitario]]*[3]!Tabla1[[#This Row],[Cantidad de Insumos]]</f>
        <v>350</v>
      </c>
      <c r="M263" s="438">
        <v>239301</v>
      </c>
      <c r="N263" s="435" t="s">
        <v>1663</v>
      </c>
    </row>
    <row r="264" spans="2:14" s="54" customFormat="1" ht="12.75" x14ac:dyDescent="0.2">
      <c r="B264" s="433" t="str">
        <f>IF(Tabla1[[#This Row],[Código_Actividad]]="","",CONCATENATE(Tabla1[[#This Row],[POA]],".",Tabla1[[#This Row],[SRS]],".",Tabla1[[#This Row],[AREA]],".",Tabla1[[#This Row],[TIPO]]))</f>
        <v>...</v>
      </c>
      <c r="C264" s="433"/>
      <c r="D264" s="433"/>
      <c r="E264" s="433"/>
      <c r="F264" s="433"/>
      <c r="G264" s="434" t="s">
        <v>1154</v>
      </c>
      <c r="H264" s="435" t="s">
        <v>1664</v>
      </c>
      <c r="I264" s="436" t="s">
        <v>1665</v>
      </c>
      <c r="J264" s="434">
        <v>5</v>
      </c>
      <c r="K264" s="437">
        <v>300</v>
      </c>
      <c r="L264" s="437">
        <f>+[3]!Tabla1[[#This Row],[Precio Unitario]]*[3]!Tabla1[[#This Row],[Cantidad de Insumos]]</f>
        <v>1500</v>
      </c>
      <c r="M264" s="438">
        <v>239301</v>
      </c>
      <c r="N264" s="435" t="s">
        <v>1663</v>
      </c>
    </row>
    <row r="265" spans="2:14" s="54" customFormat="1" ht="12.75" x14ac:dyDescent="0.2">
      <c r="B265" s="433" t="str">
        <f>IF(Tabla1[[#This Row],[Código_Actividad]]="","",CONCATENATE(Tabla1[[#This Row],[POA]],".",Tabla1[[#This Row],[SRS]],".",Tabla1[[#This Row],[AREA]],".",Tabla1[[#This Row],[TIPO]]))</f>
        <v>...</v>
      </c>
      <c r="C265" s="433"/>
      <c r="D265" s="433"/>
      <c r="E265" s="433"/>
      <c r="F265" s="433"/>
      <c r="G265" s="434" t="s">
        <v>1154</v>
      </c>
      <c r="H265" s="435" t="s">
        <v>1666</v>
      </c>
      <c r="I265" s="436" t="s">
        <v>1667</v>
      </c>
      <c r="J265" s="434">
        <v>5</v>
      </c>
      <c r="K265" s="437">
        <v>200</v>
      </c>
      <c r="L265" s="437">
        <f>+[3]!Tabla1[[#This Row],[Precio Unitario]]*[3]!Tabla1[[#This Row],[Cantidad de Insumos]]</f>
        <v>1000</v>
      </c>
      <c r="M265" s="438">
        <v>239301</v>
      </c>
      <c r="N265" s="435" t="s">
        <v>1663</v>
      </c>
    </row>
    <row r="266" spans="2:14" s="54" customFormat="1" ht="12.75" x14ac:dyDescent="0.2">
      <c r="B266" s="433" t="str">
        <f>IF(Tabla1[[#This Row],[Código_Actividad]]="","",CONCATENATE(Tabla1[[#This Row],[POA]],".",Tabla1[[#This Row],[SRS]],".",Tabla1[[#This Row],[AREA]],".",Tabla1[[#This Row],[TIPO]]))</f>
        <v>...</v>
      </c>
      <c r="C266" s="433"/>
      <c r="D266" s="433"/>
      <c r="E266" s="433"/>
      <c r="F266" s="433"/>
      <c r="G266" s="434" t="s">
        <v>1154</v>
      </c>
      <c r="H266" s="435" t="s">
        <v>1668</v>
      </c>
      <c r="I266" s="436" t="s">
        <v>1667</v>
      </c>
      <c r="J266" s="434">
        <v>3</v>
      </c>
      <c r="K266" s="437">
        <v>200</v>
      </c>
      <c r="L266" s="437">
        <f>+[3]!Tabla1[[#This Row],[Precio Unitario]]*[3]!Tabla1[[#This Row],[Cantidad de Insumos]]</f>
        <v>600</v>
      </c>
      <c r="M266" s="438">
        <v>239301</v>
      </c>
      <c r="N266" s="435" t="s">
        <v>1663</v>
      </c>
    </row>
    <row r="267" spans="2:14" s="54" customFormat="1" ht="12.75" x14ac:dyDescent="0.2">
      <c r="B267" s="433" t="str">
        <f>IF(Tabla1[[#This Row],[Código_Actividad]]="","",CONCATENATE(Tabla1[[#This Row],[POA]],".",Tabla1[[#This Row],[SRS]],".",Tabla1[[#This Row],[AREA]],".",Tabla1[[#This Row],[TIPO]]))</f>
        <v>...</v>
      </c>
      <c r="C267" s="433"/>
      <c r="D267" s="433"/>
      <c r="E267" s="433"/>
      <c r="F267" s="433"/>
      <c r="G267" s="434" t="s">
        <v>1154</v>
      </c>
      <c r="H267" s="435" t="s">
        <v>1669</v>
      </c>
      <c r="I267" s="436" t="s">
        <v>1670</v>
      </c>
      <c r="J267" s="434">
        <v>2</v>
      </c>
      <c r="K267" s="437">
        <v>300</v>
      </c>
      <c r="L267" s="437">
        <f>+[3]!Tabla1[[#This Row],[Precio Unitario]]*[3]!Tabla1[[#This Row],[Cantidad de Insumos]]</f>
        <v>600</v>
      </c>
      <c r="M267" s="438">
        <v>239301</v>
      </c>
      <c r="N267" s="435" t="s">
        <v>1663</v>
      </c>
    </row>
    <row r="268" spans="2:14" s="54" customFormat="1" ht="12.75" x14ac:dyDescent="0.2">
      <c r="B268" s="433" t="str">
        <f>IF(Tabla1[[#This Row],[Código_Actividad]]="","",CONCATENATE(Tabla1[[#This Row],[POA]],".",Tabla1[[#This Row],[SRS]],".",Tabla1[[#This Row],[AREA]],".",Tabla1[[#This Row],[TIPO]]))</f>
        <v>...</v>
      </c>
      <c r="C268" s="433"/>
      <c r="D268" s="433"/>
      <c r="E268" s="433"/>
      <c r="F268" s="433"/>
      <c r="G268" s="434" t="s">
        <v>1154</v>
      </c>
      <c r="H268" s="435" t="s">
        <v>1672</v>
      </c>
      <c r="I268" s="436" t="s">
        <v>1662</v>
      </c>
      <c r="J268" s="434">
        <v>2</v>
      </c>
      <c r="K268" s="437">
        <v>80</v>
      </c>
      <c r="L268" s="437">
        <f>+[3]!Tabla1[[#This Row],[Precio Unitario]]*[3]!Tabla1[[#This Row],[Cantidad de Insumos]]</f>
        <v>160</v>
      </c>
      <c r="M268" s="438">
        <v>239301</v>
      </c>
      <c r="N268" s="435" t="s">
        <v>1663</v>
      </c>
    </row>
    <row r="269" spans="2:14" s="54" customFormat="1" ht="12.75" x14ac:dyDescent="0.2">
      <c r="B269" s="433" t="str">
        <f>IF(Tabla1[[#This Row],[Código_Actividad]]="","",CONCATENATE(Tabla1[[#This Row],[POA]],".",Tabla1[[#This Row],[SRS]],".",Tabla1[[#This Row],[AREA]],".",Tabla1[[#This Row],[TIPO]]))</f>
        <v>...</v>
      </c>
      <c r="C269" s="433"/>
      <c r="D269" s="433"/>
      <c r="E269" s="433"/>
      <c r="F269" s="433"/>
      <c r="G269" s="434" t="s">
        <v>1154</v>
      </c>
      <c r="H269" s="435" t="s">
        <v>1697</v>
      </c>
      <c r="I269" s="436" t="s">
        <v>1670</v>
      </c>
      <c r="J269" s="434">
        <v>2</v>
      </c>
      <c r="K269" s="437">
        <v>50</v>
      </c>
      <c r="L269" s="437">
        <f>+[3]!Tabla1[[#This Row],[Precio Unitario]]*[3]!Tabla1[[#This Row],[Cantidad de Insumos]]</f>
        <v>100</v>
      </c>
      <c r="M269" s="438">
        <v>239301</v>
      </c>
      <c r="N269" s="435" t="s">
        <v>1663</v>
      </c>
    </row>
    <row r="270" spans="2:14" s="54" customFormat="1" ht="12.75" x14ac:dyDescent="0.2">
      <c r="B270" s="433" t="str">
        <f>IF(Tabla1[[#This Row],[Código_Actividad]]="","",CONCATENATE(Tabla1[[#This Row],[POA]],".",Tabla1[[#This Row],[SRS]],".",Tabla1[[#This Row],[AREA]],".",Tabla1[[#This Row],[TIPO]]))</f>
        <v>...</v>
      </c>
      <c r="C270" s="433"/>
      <c r="D270" s="433"/>
      <c r="E270" s="433"/>
      <c r="F270" s="433"/>
      <c r="G270" s="434" t="s">
        <v>1155</v>
      </c>
      <c r="H270" s="435" t="s">
        <v>1661</v>
      </c>
      <c r="I270" s="436" t="s">
        <v>1662</v>
      </c>
      <c r="J270" s="434">
        <v>1</v>
      </c>
      <c r="K270" s="437">
        <v>350</v>
      </c>
      <c r="L270" s="437">
        <f>+[3]!Tabla1[[#This Row],[Precio Unitario]]*[3]!Tabla1[[#This Row],[Cantidad de Insumos]]</f>
        <v>350</v>
      </c>
      <c r="M270" s="438">
        <v>239301</v>
      </c>
      <c r="N270" s="435" t="s">
        <v>1663</v>
      </c>
    </row>
    <row r="271" spans="2:14" s="54" customFormat="1" ht="12.75" x14ac:dyDescent="0.2">
      <c r="B271" s="433" t="str">
        <f>IF(Tabla1[[#This Row],[Código_Actividad]]="","",CONCATENATE(Tabla1[[#This Row],[POA]],".",Tabla1[[#This Row],[SRS]],".",Tabla1[[#This Row],[AREA]],".",Tabla1[[#This Row],[TIPO]]))</f>
        <v>...</v>
      </c>
      <c r="C271" s="433"/>
      <c r="D271" s="433"/>
      <c r="E271" s="433"/>
      <c r="F271" s="433"/>
      <c r="G271" s="434" t="s">
        <v>1155</v>
      </c>
      <c r="H271" s="435" t="s">
        <v>1664</v>
      </c>
      <c r="I271" s="436" t="s">
        <v>1665</v>
      </c>
      <c r="J271" s="434">
        <v>5</v>
      </c>
      <c r="K271" s="437">
        <v>300</v>
      </c>
      <c r="L271" s="437">
        <f>+[3]!Tabla1[[#This Row],[Precio Unitario]]*[3]!Tabla1[[#This Row],[Cantidad de Insumos]]</f>
        <v>1500</v>
      </c>
      <c r="M271" s="438">
        <v>239301</v>
      </c>
      <c r="N271" s="435" t="s">
        <v>1663</v>
      </c>
    </row>
    <row r="272" spans="2:14" s="54" customFormat="1" ht="12.75" x14ac:dyDescent="0.2">
      <c r="B272" s="433" t="str">
        <f>IF(Tabla1[[#This Row],[Código_Actividad]]="","",CONCATENATE(Tabla1[[#This Row],[POA]],".",Tabla1[[#This Row],[SRS]],".",Tabla1[[#This Row],[AREA]],".",Tabla1[[#This Row],[TIPO]]))</f>
        <v>...</v>
      </c>
      <c r="C272" s="433"/>
      <c r="D272" s="433"/>
      <c r="E272" s="433"/>
      <c r="F272" s="433"/>
      <c r="G272" s="434" t="s">
        <v>1155</v>
      </c>
      <c r="H272" s="435" t="s">
        <v>1666</v>
      </c>
      <c r="I272" s="436" t="s">
        <v>1667</v>
      </c>
      <c r="J272" s="434">
        <v>5</v>
      </c>
      <c r="K272" s="437">
        <v>200</v>
      </c>
      <c r="L272" s="437">
        <f>+[3]!Tabla1[[#This Row],[Precio Unitario]]*[3]!Tabla1[[#This Row],[Cantidad de Insumos]]</f>
        <v>1000</v>
      </c>
      <c r="M272" s="438">
        <v>239301</v>
      </c>
      <c r="N272" s="435" t="s">
        <v>1663</v>
      </c>
    </row>
    <row r="273" spans="2:14" s="54" customFormat="1" ht="12.75" x14ac:dyDescent="0.2">
      <c r="B273" s="433" t="str">
        <f>IF(Tabla1[[#This Row],[Código_Actividad]]="","",CONCATENATE(Tabla1[[#This Row],[POA]],".",Tabla1[[#This Row],[SRS]],".",Tabla1[[#This Row],[AREA]],".",Tabla1[[#This Row],[TIPO]]))</f>
        <v>...</v>
      </c>
      <c r="C273" s="433"/>
      <c r="D273" s="433"/>
      <c r="E273" s="433"/>
      <c r="F273" s="433"/>
      <c r="G273" s="434" t="s">
        <v>1155</v>
      </c>
      <c r="H273" s="435" t="s">
        <v>1668</v>
      </c>
      <c r="I273" s="436" t="s">
        <v>1667</v>
      </c>
      <c r="J273" s="434">
        <v>5</v>
      </c>
      <c r="K273" s="437">
        <v>200</v>
      </c>
      <c r="L273" s="437">
        <f>+[3]!Tabla1[[#This Row],[Precio Unitario]]*[3]!Tabla1[[#This Row],[Cantidad de Insumos]]</f>
        <v>1000</v>
      </c>
      <c r="M273" s="438">
        <v>239301</v>
      </c>
      <c r="N273" s="435" t="s">
        <v>1663</v>
      </c>
    </row>
    <row r="274" spans="2:14" s="54" customFormat="1" ht="12.75" x14ac:dyDescent="0.2">
      <c r="B274" s="433" t="str">
        <f>IF(Tabla1[[#This Row],[Código_Actividad]]="","",CONCATENATE(Tabla1[[#This Row],[POA]],".",Tabla1[[#This Row],[SRS]],".",Tabla1[[#This Row],[AREA]],".",Tabla1[[#This Row],[TIPO]]))</f>
        <v>...</v>
      </c>
      <c r="C274" s="433"/>
      <c r="D274" s="433"/>
      <c r="E274" s="433"/>
      <c r="F274" s="433"/>
      <c r="G274" s="434" t="s">
        <v>1155</v>
      </c>
      <c r="H274" s="435" t="s">
        <v>1669</v>
      </c>
      <c r="I274" s="436" t="s">
        <v>1670</v>
      </c>
      <c r="J274" s="434">
        <v>2</v>
      </c>
      <c r="K274" s="437">
        <v>300</v>
      </c>
      <c r="L274" s="437">
        <f>+[3]!Tabla1[[#This Row],[Precio Unitario]]*[3]!Tabla1[[#This Row],[Cantidad de Insumos]]</f>
        <v>600</v>
      </c>
      <c r="M274" s="438">
        <v>239301</v>
      </c>
      <c r="N274" s="435" t="s">
        <v>1663</v>
      </c>
    </row>
    <row r="275" spans="2:14" s="54" customFormat="1" ht="12.75" x14ac:dyDescent="0.2">
      <c r="B275" s="433" t="str">
        <f>IF(Tabla1[[#This Row],[Código_Actividad]]="","",CONCATENATE(Tabla1[[#This Row],[POA]],".",Tabla1[[#This Row],[SRS]],".",Tabla1[[#This Row],[AREA]],".",Tabla1[[#This Row],[TIPO]]))</f>
        <v>...</v>
      </c>
      <c r="C275" s="433"/>
      <c r="D275" s="433"/>
      <c r="E275" s="433"/>
      <c r="F275" s="433"/>
      <c r="G275" s="434" t="s">
        <v>1155</v>
      </c>
      <c r="H275" s="435" t="s">
        <v>1672</v>
      </c>
      <c r="I275" s="436" t="s">
        <v>1662</v>
      </c>
      <c r="J275" s="434">
        <v>2</v>
      </c>
      <c r="K275" s="437">
        <v>80</v>
      </c>
      <c r="L275" s="437">
        <f>+[3]!Tabla1[[#This Row],[Precio Unitario]]*[3]!Tabla1[[#This Row],[Cantidad de Insumos]]</f>
        <v>160</v>
      </c>
      <c r="M275" s="438">
        <v>239301</v>
      </c>
      <c r="N275" s="435" t="s">
        <v>1663</v>
      </c>
    </row>
    <row r="276" spans="2:14" s="54" customFormat="1" ht="12.75" x14ac:dyDescent="0.2">
      <c r="B276" s="433" t="str">
        <f>IF(Tabla1[[#This Row],[Código_Actividad]]="","",CONCATENATE(Tabla1[[#This Row],[POA]],".",Tabla1[[#This Row],[SRS]],".",Tabla1[[#This Row],[AREA]],".",Tabla1[[#This Row],[TIPO]]))</f>
        <v>...</v>
      </c>
      <c r="C276" s="433"/>
      <c r="D276" s="433"/>
      <c r="E276" s="433"/>
      <c r="F276" s="433"/>
      <c r="G276" s="434" t="s">
        <v>1155</v>
      </c>
      <c r="H276" s="435" t="s">
        <v>1697</v>
      </c>
      <c r="I276" s="436" t="s">
        <v>1670</v>
      </c>
      <c r="J276" s="434">
        <v>2</v>
      </c>
      <c r="K276" s="437">
        <v>50</v>
      </c>
      <c r="L276" s="437">
        <f>+[3]!Tabla1[[#This Row],[Precio Unitario]]*[3]!Tabla1[[#This Row],[Cantidad de Insumos]]</f>
        <v>100</v>
      </c>
      <c r="M276" s="438">
        <v>239301</v>
      </c>
      <c r="N276" s="435" t="s">
        <v>1663</v>
      </c>
    </row>
    <row r="277" spans="2:14" s="54" customFormat="1" ht="12.75" x14ac:dyDescent="0.2">
      <c r="B277" s="433" t="str">
        <f>IF(Tabla1[[#This Row],[Código_Actividad]]="","",CONCATENATE(Tabla1[[#This Row],[POA]],".",Tabla1[[#This Row],[SRS]],".",Tabla1[[#This Row],[AREA]],".",Tabla1[[#This Row],[TIPO]]))</f>
        <v>...</v>
      </c>
      <c r="C277" s="433"/>
      <c r="D277" s="433"/>
      <c r="E277" s="433"/>
      <c r="F277" s="433"/>
      <c r="G277" s="276" t="s">
        <v>1180</v>
      </c>
      <c r="H277" s="277" t="s">
        <v>1688</v>
      </c>
      <c r="I277" s="277" t="s">
        <v>635</v>
      </c>
      <c r="J277" s="276">
        <v>5</v>
      </c>
      <c r="K277" s="278">
        <v>300</v>
      </c>
      <c r="L277" s="279">
        <f>+[3]!Tabla1[[#This Row],[Precio Unitario]]*[3]!Tabla1[[#This Row],[Cantidad de Insumos]]</f>
        <v>1500</v>
      </c>
      <c r="M277" s="438">
        <v>239301</v>
      </c>
      <c r="N277" s="435" t="s">
        <v>1663</v>
      </c>
    </row>
    <row r="278" spans="2:14" s="54" customFormat="1" ht="12.75" x14ac:dyDescent="0.2">
      <c r="B278" s="433" t="str">
        <f>IF(Tabla1[[#This Row],[Código_Actividad]]="","",CONCATENATE(Tabla1[[#This Row],[POA]],".",Tabla1[[#This Row],[SRS]],".",Tabla1[[#This Row],[AREA]],".",Tabla1[[#This Row],[TIPO]]))</f>
        <v>...</v>
      </c>
      <c r="C278" s="433"/>
      <c r="D278" s="433"/>
      <c r="E278" s="433"/>
      <c r="F278" s="433"/>
      <c r="G278" s="276" t="s">
        <v>1180</v>
      </c>
      <c r="H278" s="277" t="s">
        <v>1701</v>
      </c>
      <c r="I278" s="277" t="s">
        <v>1690</v>
      </c>
      <c r="J278" s="276">
        <v>3</v>
      </c>
      <c r="K278" s="278">
        <v>200</v>
      </c>
      <c r="L278" s="279">
        <f>+[3]!Tabla1[[#This Row],[Precio Unitario]]*[3]!Tabla1[[#This Row],[Cantidad de Insumos]]</f>
        <v>600</v>
      </c>
      <c r="M278" s="438">
        <v>239301</v>
      </c>
      <c r="N278" s="435" t="s">
        <v>1663</v>
      </c>
    </row>
    <row r="279" spans="2:14" s="54" customFormat="1" ht="12.75" x14ac:dyDescent="0.2">
      <c r="B279" s="433" t="str">
        <f>IF(Tabla1[[#This Row],[Código_Actividad]]="","",CONCATENATE(Tabla1[[#This Row],[POA]],".",Tabla1[[#This Row],[SRS]],".",Tabla1[[#This Row],[AREA]],".",Tabla1[[#This Row],[TIPO]]))</f>
        <v>...</v>
      </c>
      <c r="C279" s="433"/>
      <c r="D279" s="433"/>
      <c r="E279" s="433"/>
      <c r="F279" s="433"/>
      <c r="G279" s="276" t="s">
        <v>1180</v>
      </c>
      <c r="H279" s="277" t="s">
        <v>1702</v>
      </c>
      <c r="I279" s="277" t="s">
        <v>1690</v>
      </c>
      <c r="J279" s="276">
        <v>2</v>
      </c>
      <c r="K279" s="278">
        <v>350</v>
      </c>
      <c r="L279" s="279">
        <f>+[3]!Tabla1[[#This Row],[Precio Unitario]]*[3]!Tabla1[[#This Row],[Cantidad de Insumos]]</f>
        <v>700</v>
      </c>
      <c r="M279" s="438">
        <v>239301</v>
      </c>
      <c r="N279" s="435" t="s">
        <v>1663</v>
      </c>
    </row>
    <row r="280" spans="2:14" s="54" customFormat="1" ht="12.75" x14ac:dyDescent="0.2">
      <c r="B280" s="433" t="str">
        <f>IF(Tabla1[[#This Row],[Código_Actividad]]="","",CONCATENATE(Tabla1[[#This Row],[POA]],".",Tabla1[[#This Row],[SRS]],".",Tabla1[[#This Row],[AREA]],".",Tabla1[[#This Row],[TIPO]]))</f>
        <v>...</v>
      </c>
      <c r="C280" s="433"/>
      <c r="D280" s="433"/>
      <c r="E280" s="433"/>
      <c r="F280" s="433"/>
      <c r="G280" s="276" t="s">
        <v>1181</v>
      </c>
      <c r="H280" s="277" t="s">
        <v>1673</v>
      </c>
      <c r="I280" s="277" t="s">
        <v>1670</v>
      </c>
      <c r="J280" s="276">
        <v>1</v>
      </c>
      <c r="K280" s="278">
        <v>30000</v>
      </c>
      <c r="L280" s="279">
        <f>+[3]!Tabla1[[#This Row],[Precio Unitario]]*[3]!Tabla1[[#This Row],[Cantidad de Insumos]]</f>
        <v>30000</v>
      </c>
      <c r="M280" s="438">
        <v>239301</v>
      </c>
      <c r="N280" s="435" t="s">
        <v>1663</v>
      </c>
    </row>
    <row r="281" spans="2:14" s="54" customFormat="1" ht="12.75" x14ac:dyDescent="0.2">
      <c r="B281" s="433" t="str">
        <f>IF(Tabla1[[#This Row],[Código_Actividad]]="","",CONCATENATE(Tabla1[[#This Row],[POA]],".",Tabla1[[#This Row],[SRS]],".",Tabla1[[#This Row],[AREA]],".",Tabla1[[#This Row],[TIPO]]))</f>
        <v>...</v>
      </c>
      <c r="C281" s="433"/>
      <c r="D281" s="433"/>
      <c r="E281" s="433"/>
      <c r="F281" s="433"/>
      <c r="G281" s="276" t="s">
        <v>1181</v>
      </c>
      <c r="H281" s="277" t="s">
        <v>1674</v>
      </c>
      <c r="I281" s="277" t="s">
        <v>1670</v>
      </c>
      <c r="J281" s="276">
        <v>1</v>
      </c>
      <c r="K281" s="278">
        <v>20000</v>
      </c>
      <c r="L281" s="279">
        <f>+[3]!Tabla1[[#This Row],[Precio Unitario]]*[3]!Tabla1[[#This Row],[Cantidad de Insumos]]</f>
        <v>20000</v>
      </c>
      <c r="M281" s="438">
        <v>239301</v>
      </c>
      <c r="N281" s="435" t="s">
        <v>1663</v>
      </c>
    </row>
    <row r="282" spans="2:14" s="54" customFormat="1" ht="12.75" x14ac:dyDescent="0.2">
      <c r="B282" s="433" t="str">
        <f>IF(Tabla1[[#This Row],[Código_Actividad]]="","",CONCATENATE(Tabla1[[#This Row],[POA]],".",Tabla1[[#This Row],[SRS]],".",Tabla1[[#This Row],[AREA]],".",Tabla1[[#This Row],[TIPO]]))</f>
        <v>...</v>
      </c>
      <c r="C282" s="433"/>
      <c r="D282" s="433"/>
      <c r="E282" s="433"/>
      <c r="F282" s="433"/>
      <c r="G282" s="276" t="s">
        <v>1181</v>
      </c>
      <c r="H282" s="277" t="s">
        <v>1703</v>
      </c>
      <c r="I282" s="277" t="s">
        <v>1662</v>
      </c>
      <c r="J282" s="276">
        <v>1</v>
      </c>
      <c r="K282" s="278">
        <v>100</v>
      </c>
      <c r="L282" s="279">
        <f>+[3]!Tabla1[[#This Row],[Precio Unitario]]*[3]!Tabla1[[#This Row],[Cantidad de Insumos]]</f>
        <v>100</v>
      </c>
      <c r="M282" s="438">
        <v>239301</v>
      </c>
      <c r="N282" s="435" t="s">
        <v>1663</v>
      </c>
    </row>
    <row r="283" spans="2:14" s="54" customFormat="1" ht="12.75" x14ac:dyDescent="0.2">
      <c r="B283" s="433" t="str">
        <f>IF(Tabla1[[#This Row],[Código_Actividad]]="","",CONCATENATE(Tabla1[[#This Row],[POA]],".",Tabla1[[#This Row],[SRS]],".",Tabla1[[#This Row],[AREA]],".",Tabla1[[#This Row],[TIPO]]))</f>
        <v>...</v>
      </c>
      <c r="C283" s="433"/>
      <c r="D283" s="433"/>
      <c r="E283" s="433"/>
      <c r="F283" s="433"/>
      <c r="G283" s="276" t="s">
        <v>1181</v>
      </c>
      <c r="H283" s="277" t="s">
        <v>1704</v>
      </c>
      <c r="I283" s="277" t="s">
        <v>1662</v>
      </c>
      <c r="J283" s="276">
        <v>4</v>
      </c>
      <c r="K283" s="278">
        <v>350</v>
      </c>
      <c r="L283" s="279">
        <f>+[3]!Tabla1[[#This Row],[Precio Unitario]]*[3]!Tabla1[[#This Row],[Cantidad de Insumos]]</f>
        <v>1400</v>
      </c>
      <c r="M283" s="438">
        <v>239301</v>
      </c>
      <c r="N283" s="435" t="s">
        <v>1663</v>
      </c>
    </row>
    <row r="284" spans="2:14" s="54" customFormat="1" ht="12.75" x14ac:dyDescent="0.2">
      <c r="B284" s="433" t="str">
        <f>IF(Tabla1[[#This Row],[Código_Actividad]]="","",CONCATENATE(Tabla1[[#This Row],[POA]],".",Tabla1[[#This Row],[SRS]],".",Tabla1[[#This Row],[AREA]],".",Tabla1[[#This Row],[TIPO]]))</f>
        <v>...</v>
      </c>
      <c r="C284" s="433"/>
      <c r="D284" s="433"/>
      <c r="E284" s="433"/>
      <c r="F284" s="433"/>
      <c r="G284" s="434" t="s">
        <v>1181</v>
      </c>
      <c r="H284" s="435" t="s">
        <v>1666</v>
      </c>
      <c r="I284" s="436" t="s">
        <v>1667</v>
      </c>
      <c r="J284" s="434">
        <v>5</v>
      </c>
      <c r="K284" s="437">
        <v>200</v>
      </c>
      <c r="L284" s="437">
        <f>+[3]!Tabla1[[#This Row],[Precio Unitario]]*[3]!Tabla1[[#This Row],[Cantidad de Insumos]]</f>
        <v>1000</v>
      </c>
      <c r="M284" s="438">
        <v>239301</v>
      </c>
      <c r="N284" s="435" t="s">
        <v>1663</v>
      </c>
    </row>
    <row r="285" spans="2:14" s="54" customFormat="1" ht="12.75" x14ac:dyDescent="0.2">
      <c r="B285" s="433" t="str">
        <f>IF(Tabla1[[#This Row],[Código_Actividad]]="","",CONCATENATE(Tabla1[[#This Row],[POA]],".",Tabla1[[#This Row],[SRS]],".",Tabla1[[#This Row],[AREA]],".",Tabla1[[#This Row],[TIPO]]))</f>
        <v>...</v>
      </c>
      <c r="C285" s="433"/>
      <c r="D285" s="433"/>
      <c r="E285" s="433"/>
      <c r="F285" s="433"/>
      <c r="G285" s="434" t="s">
        <v>1181</v>
      </c>
      <c r="H285" s="435" t="s">
        <v>1668</v>
      </c>
      <c r="I285" s="436" t="s">
        <v>1667</v>
      </c>
      <c r="J285" s="434">
        <v>3</v>
      </c>
      <c r="K285" s="437">
        <v>200</v>
      </c>
      <c r="L285" s="437">
        <f>+[3]!Tabla1[[#This Row],[Precio Unitario]]*[3]!Tabla1[[#This Row],[Cantidad de Insumos]]</f>
        <v>600</v>
      </c>
      <c r="M285" s="438">
        <v>239301</v>
      </c>
      <c r="N285" s="435" t="s">
        <v>1663</v>
      </c>
    </row>
    <row r="286" spans="2:14" s="54" customFormat="1" ht="12.75" x14ac:dyDescent="0.2">
      <c r="B286" s="433" t="str">
        <f>IF(Tabla1[[#This Row],[Código_Actividad]]="","",CONCATENATE(Tabla1[[#This Row],[POA]],".",Tabla1[[#This Row],[SRS]],".",Tabla1[[#This Row],[AREA]],".",Tabla1[[#This Row],[TIPO]]))</f>
        <v>...</v>
      </c>
      <c r="C286" s="433"/>
      <c r="D286" s="433"/>
      <c r="E286" s="433"/>
      <c r="F286" s="433"/>
      <c r="G286" s="276" t="s">
        <v>1181</v>
      </c>
      <c r="H286" s="277" t="s">
        <v>1671</v>
      </c>
      <c r="I286" s="277" t="s">
        <v>1667</v>
      </c>
      <c r="J286" s="276">
        <v>5</v>
      </c>
      <c r="K286" s="278">
        <v>200</v>
      </c>
      <c r="L286" s="279">
        <f>+[3]!Tabla1[[#This Row],[Precio Unitario]]*[3]!Tabla1[[#This Row],[Cantidad de Insumos]]</f>
        <v>1000</v>
      </c>
      <c r="M286" s="438">
        <v>239301</v>
      </c>
      <c r="N286" s="435" t="s">
        <v>1663</v>
      </c>
    </row>
    <row r="287" spans="2:14" s="54" customFormat="1" ht="12.75" x14ac:dyDescent="0.2">
      <c r="B287" s="433" t="str">
        <f>IF(Tabla1[[#This Row],[Código_Actividad]]="","",CONCATENATE(Tabla1[[#This Row],[POA]],".",Tabla1[[#This Row],[SRS]],".",Tabla1[[#This Row],[AREA]],".",Tabla1[[#This Row],[TIPO]]))</f>
        <v>...</v>
      </c>
      <c r="C287" s="433"/>
      <c r="D287" s="433"/>
      <c r="E287" s="433"/>
      <c r="F287" s="433"/>
      <c r="G287" s="276" t="s">
        <v>1181</v>
      </c>
      <c r="H287" s="277" t="s">
        <v>1705</v>
      </c>
      <c r="I287" s="277" t="s">
        <v>1667</v>
      </c>
      <c r="J287" s="276">
        <v>4</v>
      </c>
      <c r="K287" s="278">
        <v>350</v>
      </c>
      <c r="L287" s="279">
        <f>+[3]!Tabla1[[#This Row],[Precio Unitario]]*[3]!Tabla1[[#This Row],[Cantidad de Insumos]]</f>
        <v>1400</v>
      </c>
      <c r="M287" s="438">
        <v>239301</v>
      </c>
      <c r="N287" s="435" t="s">
        <v>1663</v>
      </c>
    </row>
    <row r="288" spans="2:14" s="54" customFormat="1" ht="12.75" x14ac:dyDescent="0.2">
      <c r="B288" s="433" t="str">
        <f>IF(Tabla1[[#This Row],[Código_Actividad]]="","",CONCATENATE(Tabla1[[#This Row],[POA]],".",Tabla1[[#This Row],[SRS]],".",Tabla1[[#This Row],[AREA]],".",Tabla1[[#This Row],[TIPO]]))</f>
        <v>...</v>
      </c>
      <c r="C288" s="433"/>
      <c r="D288" s="433"/>
      <c r="E288" s="433"/>
      <c r="F288" s="433"/>
      <c r="G288" s="276" t="s">
        <v>1181</v>
      </c>
      <c r="H288" s="277" t="s">
        <v>1706</v>
      </c>
      <c r="I288" s="277" t="s">
        <v>1662</v>
      </c>
      <c r="J288" s="276">
        <v>2</v>
      </c>
      <c r="K288" s="278">
        <v>100</v>
      </c>
      <c r="L288" s="279">
        <f>+[3]!Tabla1[[#This Row],[Precio Unitario]]*[3]!Tabla1[[#This Row],[Cantidad de Insumos]]</f>
        <v>200</v>
      </c>
      <c r="M288" s="438">
        <v>239301</v>
      </c>
      <c r="N288" s="435" t="s">
        <v>1663</v>
      </c>
    </row>
    <row r="289" spans="2:14" s="54" customFormat="1" ht="12.75" x14ac:dyDescent="0.2">
      <c r="B289" s="433" t="str">
        <f>IF(Tabla1[[#This Row],[Código_Actividad]]="","",CONCATENATE(Tabla1[[#This Row],[POA]],".",Tabla1[[#This Row],[SRS]],".",Tabla1[[#This Row],[AREA]],".",Tabla1[[#This Row],[TIPO]]))</f>
        <v>...</v>
      </c>
      <c r="C289" s="433"/>
      <c r="D289" s="433"/>
      <c r="E289" s="433"/>
      <c r="F289" s="433"/>
      <c r="G289" s="276" t="s">
        <v>1181</v>
      </c>
      <c r="H289" s="277" t="s">
        <v>1669</v>
      </c>
      <c r="I289" s="277" t="s">
        <v>1670</v>
      </c>
      <c r="J289" s="276">
        <v>2</v>
      </c>
      <c r="K289" s="278">
        <v>300</v>
      </c>
      <c r="L289" s="279">
        <f>+[3]!Tabla1[[#This Row],[Precio Unitario]]*[3]!Tabla1[[#This Row],[Cantidad de Insumos]]</f>
        <v>600</v>
      </c>
      <c r="M289" s="438">
        <v>239301</v>
      </c>
      <c r="N289" s="435" t="s">
        <v>1663</v>
      </c>
    </row>
    <row r="290" spans="2:14" s="54" customFormat="1" ht="12.75" x14ac:dyDescent="0.2">
      <c r="B290" s="433" t="str">
        <f>IF(Tabla1[[#This Row],[Código_Actividad]]="","",CONCATENATE(Tabla1[[#This Row],[POA]],".",Tabla1[[#This Row],[SRS]],".",Tabla1[[#This Row],[AREA]],".",Tabla1[[#This Row],[TIPO]]))</f>
        <v>...</v>
      </c>
      <c r="C290" s="433"/>
      <c r="D290" s="433"/>
      <c r="E290" s="433"/>
      <c r="F290" s="433"/>
      <c r="G290" s="276" t="s">
        <v>1182</v>
      </c>
      <c r="H290" s="277" t="s">
        <v>1673</v>
      </c>
      <c r="I290" s="440" t="s">
        <v>1670</v>
      </c>
      <c r="J290" s="276">
        <v>1</v>
      </c>
      <c r="K290" s="279">
        <v>30000</v>
      </c>
      <c r="L290" s="279">
        <f>+[3]!Tabla1[[#This Row],[Precio Unitario]]*[3]!Tabla1[[#This Row],[Cantidad de Insumos]]</f>
        <v>30000</v>
      </c>
      <c r="M290" s="438">
        <v>239301</v>
      </c>
      <c r="N290" s="435" t="s">
        <v>1663</v>
      </c>
    </row>
    <row r="291" spans="2:14" s="54" customFormat="1" ht="12.75" x14ac:dyDescent="0.2">
      <c r="B291" s="433" t="str">
        <f>IF(Tabla1[[#This Row],[Código_Actividad]]="","",CONCATENATE(Tabla1[[#This Row],[POA]],".",Tabla1[[#This Row],[SRS]],".",Tabla1[[#This Row],[AREA]],".",Tabla1[[#This Row],[TIPO]]))</f>
        <v>...</v>
      </c>
      <c r="C291" s="433"/>
      <c r="D291" s="433"/>
      <c r="E291" s="433"/>
      <c r="F291" s="433"/>
      <c r="G291" s="276" t="s">
        <v>1182</v>
      </c>
      <c r="H291" s="277" t="s">
        <v>1664</v>
      </c>
      <c r="I291" s="440" t="s">
        <v>1665</v>
      </c>
      <c r="J291" s="276">
        <v>12</v>
      </c>
      <c r="K291" s="279">
        <v>300</v>
      </c>
      <c r="L291" s="279">
        <f>+[3]!Tabla1[[#This Row],[Precio Unitario]]*[3]!Tabla1[[#This Row],[Cantidad de Insumos]]</f>
        <v>3600</v>
      </c>
      <c r="M291" s="438">
        <v>239301</v>
      </c>
      <c r="N291" s="435" t="s">
        <v>1663</v>
      </c>
    </row>
    <row r="292" spans="2:14" s="54" customFormat="1" ht="12.75" x14ac:dyDescent="0.2">
      <c r="B292" s="433" t="str">
        <f>IF(Tabla1[[#This Row],[Código_Actividad]]="","",CONCATENATE(Tabla1[[#This Row],[POA]],".",Tabla1[[#This Row],[SRS]],".",Tabla1[[#This Row],[AREA]],".",Tabla1[[#This Row],[TIPO]]))</f>
        <v>...</v>
      </c>
      <c r="C292" s="433"/>
      <c r="D292" s="433"/>
      <c r="E292" s="433"/>
      <c r="F292" s="433"/>
      <c r="G292" s="276" t="s">
        <v>1182</v>
      </c>
      <c r="H292" s="277" t="s">
        <v>1672</v>
      </c>
      <c r="I292" s="277" t="s">
        <v>1662</v>
      </c>
      <c r="J292" s="276">
        <v>3</v>
      </c>
      <c r="K292" s="278">
        <v>80</v>
      </c>
      <c r="L292" s="279">
        <f>+[3]!Tabla1[[#This Row],[Precio Unitario]]*[3]!Tabla1[[#This Row],[Cantidad de Insumos]]</f>
        <v>240</v>
      </c>
      <c r="M292" s="438">
        <v>239301</v>
      </c>
      <c r="N292" s="435" t="s">
        <v>1663</v>
      </c>
    </row>
    <row r="293" spans="2:14" s="54" customFormat="1" ht="12.75" x14ac:dyDescent="0.2">
      <c r="B293" s="433" t="str">
        <f>IF(Tabla1[[#This Row],[Código_Actividad]]="","",CONCATENATE(Tabla1[[#This Row],[POA]],".",Tabla1[[#This Row],[SRS]],".",Tabla1[[#This Row],[AREA]],".",Tabla1[[#This Row],[TIPO]]))</f>
        <v>...</v>
      </c>
      <c r="C293" s="433"/>
      <c r="D293" s="433"/>
      <c r="E293" s="433"/>
      <c r="F293" s="433"/>
      <c r="G293" s="276" t="s">
        <v>1182</v>
      </c>
      <c r="H293" s="277" t="s">
        <v>1699</v>
      </c>
      <c r="I293" s="277" t="s">
        <v>1670</v>
      </c>
      <c r="J293" s="276">
        <v>5</v>
      </c>
      <c r="K293" s="278">
        <v>100</v>
      </c>
      <c r="L293" s="279">
        <f>+[3]!Tabla1[[#This Row],[Precio Unitario]]*[3]!Tabla1[[#This Row],[Cantidad de Insumos]]</f>
        <v>500</v>
      </c>
      <c r="M293" s="438">
        <v>239301</v>
      </c>
      <c r="N293" s="435" t="s">
        <v>1663</v>
      </c>
    </row>
    <row r="294" spans="2:14" s="54" customFormat="1" ht="12.75" x14ac:dyDescent="0.2">
      <c r="B294" s="433" t="str">
        <f>IF(Tabla1[[#This Row],[Código_Actividad]]="","",CONCATENATE(Tabla1[[#This Row],[POA]],".",Tabla1[[#This Row],[SRS]],".",Tabla1[[#This Row],[AREA]],".",Tabla1[[#This Row],[TIPO]]))</f>
        <v>...</v>
      </c>
      <c r="C294" s="433"/>
      <c r="D294" s="433"/>
      <c r="E294" s="433"/>
      <c r="F294" s="433"/>
      <c r="G294" s="276" t="s">
        <v>1182</v>
      </c>
      <c r="H294" s="277" t="s">
        <v>1697</v>
      </c>
      <c r="I294" s="277" t="s">
        <v>1670</v>
      </c>
      <c r="J294" s="276">
        <v>1</v>
      </c>
      <c r="K294" s="278">
        <v>50</v>
      </c>
      <c r="L294" s="279">
        <f>+[3]!Tabla1[[#This Row],[Precio Unitario]]*[3]!Tabla1[[#This Row],[Cantidad de Insumos]]</f>
        <v>50</v>
      </c>
      <c r="M294" s="438">
        <v>239301</v>
      </c>
      <c r="N294" s="435" t="s">
        <v>1663</v>
      </c>
    </row>
    <row r="295" spans="2:14" s="54" customFormat="1" ht="12.75" x14ac:dyDescent="0.2">
      <c r="B295" s="433" t="str">
        <f>IF(Tabla1[[#This Row],[Código_Actividad]]="","",CONCATENATE(Tabla1[[#This Row],[POA]],".",Tabla1[[#This Row],[SRS]],".",Tabla1[[#This Row],[AREA]],".",Tabla1[[#This Row],[TIPO]]))</f>
        <v>...</v>
      </c>
      <c r="C295" s="433"/>
      <c r="D295" s="433"/>
      <c r="E295" s="433"/>
      <c r="F295" s="433"/>
      <c r="G295" s="276" t="s">
        <v>1182</v>
      </c>
      <c r="H295" s="277" t="s">
        <v>1707</v>
      </c>
      <c r="I295" s="277" t="s">
        <v>1662</v>
      </c>
      <c r="J295" s="276">
        <v>2</v>
      </c>
      <c r="K295" s="278">
        <v>250</v>
      </c>
      <c r="L295" s="279">
        <f>+[3]!Tabla1[[#This Row],[Precio Unitario]]*[3]!Tabla1[[#This Row],[Cantidad de Insumos]]</f>
        <v>500</v>
      </c>
      <c r="M295" s="438">
        <v>239301</v>
      </c>
      <c r="N295" s="435" t="s">
        <v>1663</v>
      </c>
    </row>
    <row r="296" spans="2:14" s="54" customFormat="1" ht="12.75" x14ac:dyDescent="0.2">
      <c r="B296" s="433" t="str">
        <f>IF(Tabla1[[#This Row],[Código_Actividad]]="","",CONCATENATE(Tabla1[[#This Row],[POA]],".",Tabla1[[#This Row],[SRS]],".",Tabla1[[#This Row],[AREA]],".",Tabla1[[#This Row],[TIPO]]))</f>
        <v>...</v>
      </c>
      <c r="C296" s="433"/>
      <c r="D296" s="433"/>
      <c r="E296" s="433"/>
      <c r="F296" s="433"/>
      <c r="G296" s="276" t="s">
        <v>1182</v>
      </c>
      <c r="H296" s="277" t="s">
        <v>1675</v>
      </c>
      <c r="I296" s="277" t="s">
        <v>1670</v>
      </c>
      <c r="J296" s="276">
        <v>1</v>
      </c>
      <c r="K296" s="278">
        <v>20000</v>
      </c>
      <c r="L296" s="279">
        <f>+[3]!Tabla1[[#This Row],[Precio Unitario]]*[3]!Tabla1[[#This Row],[Cantidad de Insumos]]</f>
        <v>20000</v>
      </c>
      <c r="M296" s="438">
        <v>239301</v>
      </c>
      <c r="N296" s="435" t="s">
        <v>1663</v>
      </c>
    </row>
    <row r="297" spans="2:14" s="54" customFormat="1" ht="12.75" x14ac:dyDescent="0.2">
      <c r="B297" s="433" t="str">
        <f>IF(Tabla1[[#This Row],[Código_Actividad]]="","",CONCATENATE(Tabla1[[#This Row],[POA]],".",Tabla1[[#This Row],[SRS]],".",Tabla1[[#This Row],[AREA]],".",Tabla1[[#This Row],[TIPO]]))</f>
        <v>...</v>
      </c>
      <c r="C297" s="433"/>
      <c r="D297" s="433"/>
      <c r="E297" s="433"/>
      <c r="F297" s="433"/>
      <c r="G297" s="276" t="s">
        <v>1183</v>
      </c>
      <c r="H297" s="277" t="s">
        <v>1705</v>
      </c>
      <c r="I297" s="440" t="s">
        <v>1665</v>
      </c>
      <c r="J297" s="276">
        <v>5</v>
      </c>
      <c r="K297" s="279">
        <v>350</v>
      </c>
      <c r="L297" s="279">
        <f>+[3]!Tabla1[[#This Row],[Precio Unitario]]*[3]!Tabla1[[#This Row],[Cantidad de Insumos]]</f>
        <v>1750</v>
      </c>
      <c r="M297" s="438">
        <v>239301</v>
      </c>
      <c r="N297" s="435" t="s">
        <v>1663</v>
      </c>
    </row>
    <row r="298" spans="2:14" s="54" customFormat="1" ht="12.75" x14ac:dyDescent="0.2">
      <c r="B298" s="433" t="str">
        <f>IF(Tabla1[[#This Row],[Código_Actividad]]="","",CONCATENATE(Tabla1[[#This Row],[POA]],".",Tabla1[[#This Row],[SRS]],".",Tabla1[[#This Row],[AREA]],".",Tabla1[[#This Row],[TIPO]]))</f>
        <v>...</v>
      </c>
      <c r="C298" s="433"/>
      <c r="D298" s="433"/>
      <c r="E298" s="433"/>
      <c r="F298" s="433"/>
      <c r="G298" s="276" t="s">
        <v>1183</v>
      </c>
      <c r="H298" s="277" t="s">
        <v>1708</v>
      </c>
      <c r="I298" s="440" t="s">
        <v>1665</v>
      </c>
      <c r="J298" s="276">
        <v>5</v>
      </c>
      <c r="K298" s="279">
        <v>300</v>
      </c>
      <c r="L298" s="279">
        <f>+[3]!Tabla1[[#This Row],[Precio Unitario]]*[3]!Tabla1[[#This Row],[Cantidad de Insumos]]</f>
        <v>1500</v>
      </c>
      <c r="M298" s="438">
        <v>239301</v>
      </c>
      <c r="N298" s="435" t="s">
        <v>1663</v>
      </c>
    </row>
    <row r="299" spans="2:14" s="54" customFormat="1" ht="12.75" x14ac:dyDescent="0.2">
      <c r="B299" s="433" t="str">
        <f>IF(Tabla1[[#This Row],[Código_Actividad]]="","",CONCATENATE(Tabla1[[#This Row],[POA]],".",Tabla1[[#This Row],[SRS]],".",Tabla1[[#This Row],[AREA]],".",Tabla1[[#This Row],[TIPO]]))</f>
        <v>...</v>
      </c>
      <c r="C299" s="433"/>
      <c r="D299" s="433"/>
      <c r="E299" s="433"/>
      <c r="F299" s="433"/>
      <c r="G299" s="276" t="s">
        <v>1183</v>
      </c>
      <c r="H299" s="277" t="s">
        <v>1703</v>
      </c>
      <c r="I299" s="440" t="s">
        <v>1662</v>
      </c>
      <c r="J299" s="276">
        <v>2</v>
      </c>
      <c r="K299" s="279">
        <v>100</v>
      </c>
      <c r="L299" s="279">
        <f>+[3]!Tabla1[[#This Row],[Precio Unitario]]*[3]!Tabla1[[#This Row],[Cantidad de Insumos]]</f>
        <v>200</v>
      </c>
      <c r="M299" s="438">
        <v>239301</v>
      </c>
      <c r="N299" s="435" t="s">
        <v>1663</v>
      </c>
    </row>
    <row r="300" spans="2:14" s="54" customFormat="1" ht="12.75" x14ac:dyDescent="0.2">
      <c r="B300" s="433" t="str">
        <f>IF(Tabla1[[#This Row],[Código_Actividad]]="","",CONCATENATE(Tabla1[[#This Row],[POA]],".",Tabla1[[#This Row],[SRS]],".",Tabla1[[#This Row],[AREA]],".",Tabla1[[#This Row],[TIPO]]))</f>
        <v>...</v>
      </c>
      <c r="C300" s="433"/>
      <c r="D300" s="433"/>
      <c r="E300" s="433"/>
      <c r="F300" s="433"/>
      <c r="G300" s="276" t="s">
        <v>1183</v>
      </c>
      <c r="H300" s="277" t="s">
        <v>1709</v>
      </c>
      <c r="I300" s="277" t="s">
        <v>1710</v>
      </c>
      <c r="J300" s="276">
        <v>5</v>
      </c>
      <c r="K300" s="278">
        <v>350</v>
      </c>
      <c r="L300" s="279">
        <f>+[3]!Tabla1[[#This Row],[Precio Unitario]]*[3]!Tabla1[[#This Row],[Cantidad de Insumos]]</f>
        <v>1750</v>
      </c>
      <c r="M300" s="438">
        <v>239301</v>
      </c>
      <c r="N300" s="435" t="s">
        <v>1663</v>
      </c>
    </row>
    <row r="301" spans="2:14" s="54" customFormat="1" ht="12.75" x14ac:dyDescent="0.2">
      <c r="B301" s="433" t="str">
        <f>IF(Tabla1[[#This Row],[Código_Actividad]]="","",CONCATENATE(Tabla1[[#This Row],[POA]],".",Tabla1[[#This Row],[SRS]],".",Tabla1[[#This Row],[AREA]],".",Tabla1[[#This Row],[TIPO]]))</f>
        <v>...</v>
      </c>
      <c r="C301" s="433"/>
      <c r="D301" s="433"/>
      <c r="E301" s="433"/>
      <c r="F301" s="433"/>
      <c r="G301" s="276" t="s">
        <v>1183</v>
      </c>
      <c r="H301" s="277" t="s">
        <v>1668</v>
      </c>
      <c r="I301" s="277" t="s">
        <v>1670</v>
      </c>
      <c r="J301" s="276">
        <v>2</v>
      </c>
      <c r="K301" s="278">
        <v>200</v>
      </c>
      <c r="L301" s="279">
        <f>+[3]!Tabla1[[#This Row],[Precio Unitario]]*[3]!Tabla1[[#This Row],[Cantidad de Insumos]]</f>
        <v>400</v>
      </c>
      <c r="M301" s="438">
        <v>239301</v>
      </c>
      <c r="N301" s="435" t="s">
        <v>1663</v>
      </c>
    </row>
    <row r="302" spans="2:14" s="54" customFormat="1" ht="12.75" x14ac:dyDescent="0.2">
      <c r="B302" s="433" t="str">
        <f>IF(Tabla1[[#This Row],[Código_Actividad]]="","",CONCATENATE(Tabla1[[#This Row],[POA]],".",Tabla1[[#This Row],[SRS]],".",Tabla1[[#This Row],[AREA]],".",Tabla1[[#This Row],[TIPO]]))</f>
        <v>...</v>
      </c>
      <c r="C302" s="433"/>
      <c r="D302" s="433"/>
      <c r="E302" s="433"/>
      <c r="F302" s="433"/>
      <c r="G302" s="276" t="s">
        <v>1183</v>
      </c>
      <c r="H302" s="277" t="s">
        <v>1666</v>
      </c>
      <c r="I302" s="277" t="s">
        <v>1670</v>
      </c>
      <c r="J302" s="276">
        <v>5</v>
      </c>
      <c r="K302" s="278">
        <v>200</v>
      </c>
      <c r="L302" s="279">
        <f>+[3]!Tabla1[[#This Row],[Precio Unitario]]*[3]!Tabla1[[#This Row],[Cantidad de Insumos]]</f>
        <v>1000</v>
      </c>
      <c r="M302" s="438">
        <v>239301</v>
      </c>
      <c r="N302" s="435" t="s">
        <v>1663</v>
      </c>
    </row>
    <row r="303" spans="2:14" s="54" customFormat="1" ht="12.75" x14ac:dyDescent="0.2">
      <c r="B303" s="433" t="str">
        <f>IF(Tabla1[[#This Row],[Código_Actividad]]="","",CONCATENATE(Tabla1[[#This Row],[POA]],".",Tabla1[[#This Row],[SRS]],".",Tabla1[[#This Row],[AREA]],".",Tabla1[[#This Row],[TIPO]]))</f>
        <v>...</v>
      </c>
      <c r="C303" s="433"/>
      <c r="D303" s="433"/>
      <c r="E303" s="433"/>
      <c r="F303" s="433"/>
      <c r="G303" s="276" t="s">
        <v>1183</v>
      </c>
      <c r="H303" s="277" t="s">
        <v>1706</v>
      </c>
      <c r="I303" s="277" t="s">
        <v>1662</v>
      </c>
      <c r="J303" s="276">
        <v>2</v>
      </c>
      <c r="K303" s="278">
        <v>100</v>
      </c>
      <c r="L303" s="279">
        <f>+[3]!Tabla1[[#This Row],[Precio Unitario]]*[3]!Tabla1[[#This Row],[Cantidad de Insumos]]</f>
        <v>200</v>
      </c>
      <c r="M303" s="438">
        <v>239301</v>
      </c>
      <c r="N303" s="435" t="s">
        <v>1663</v>
      </c>
    </row>
    <row r="304" spans="2:14" s="54" customFormat="1" ht="12.75" x14ac:dyDescent="0.2">
      <c r="B304" s="433" t="str">
        <f>IF(Tabla1[[#This Row],[Código_Actividad]]="","",CONCATENATE(Tabla1[[#This Row],[POA]],".",Tabla1[[#This Row],[SRS]],".",Tabla1[[#This Row],[AREA]],".",Tabla1[[#This Row],[TIPO]]))</f>
        <v>...</v>
      </c>
      <c r="C304" s="433"/>
      <c r="D304" s="433"/>
      <c r="E304" s="433"/>
      <c r="F304" s="433"/>
      <c r="G304" s="434" t="s">
        <v>1183</v>
      </c>
      <c r="H304" s="435" t="s">
        <v>1675</v>
      </c>
      <c r="I304" s="436" t="s">
        <v>1670</v>
      </c>
      <c r="J304" s="434">
        <v>1</v>
      </c>
      <c r="K304" s="437">
        <v>20000</v>
      </c>
      <c r="L304" s="437">
        <f>+[3]!Tabla1[[#This Row],[Precio Unitario]]*[3]!Tabla1[[#This Row],[Cantidad de Insumos]]</f>
        <v>20000</v>
      </c>
      <c r="M304" s="438">
        <v>239301</v>
      </c>
      <c r="N304" s="435" t="s">
        <v>1663</v>
      </c>
    </row>
    <row r="305" spans="2:14" s="54" customFormat="1" ht="12.75" x14ac:dyDescent="0.2">
      <c r="B305" s="433" t="str">
        <f>IF(Tabla1[[#This Row],[Código_Actividad]]="","",CONCATENATE(Tabla1[[#This Row],[POA]],".",Tabla1[[#This Row],[SRS]],".",Tabla1[[#This Row],[AREA]],".",Tabla1[[#This Row],[TIPO]]))</f>
        <v>...</v>
      </c>
      <c r="C305" s="433"/>
      <c r="D305" s="433"/>
      <c r="E305" s="433"/>
      <c r="F305" s="433"/>
      <c r="G305" s="276" t="s">
        <v>1184</v>
      </c>
      <c r="H305" s="277" t="s">
        <v>1705</v>
      </c>
      <c r="I305" s="440" t="s">
        <v>1665</v>
      </c>
      <c r="J305" s="276">
        <v>5</v>
      </c>
      <c r="K305" s="279">
        <v>350</v>
      </c>
      <c r="L305" s="279">
        <f>+[3]!Tabla1[[#This Row],[Precio Unitario]]*[3]!Tabla1[[#This Row],[Cantidad de Insumos]]</f>
        <v>1750</v>
      </c>
      <c r="M305" s="438">
        <v>239301</v>
      </c>
      <c r="N305" s="435" t="s">
        <v>1663</v>
      </c>
    </row>
    <row r="306" spans="2:14" s="54" customFormat="1" ht="12.75" x14ac:dyDescent="0.2">
      <c r="B306" s="433" t="str">
        <f>IF(Tabla1[[#This Row],[Código_Actividad]]="","",CONCATENATE(Tabla1[[#This Row],[POA]],".",Tabla1[[#This Row],[SRS]],".",Tabla1[[#This Row],[AREA]],".",Tabla1[[#This Row],[TIPO]]))</f>
        <v>...</v>
      </c>
      <c r="C306" s="433"/>
      <c r="D306" s="433"/>
      <c r="E306" s="433"/>
      <c r="F306" s="433"/>
      <c r="G306" s="276" t="s">
        <v>1184</v>
      </c>
      <c r="H306" s="277" t="s">
        <v>1708</v>
      </c>
      <c r="I306" s="440" t="s">
        <v>1665</v>
      </c>
      <c r="J306" s="276">
        <v>5</v>
      </c>
      <c r="K306" s="279">
        <v>300</v>
      </c>
      <c r="L306" s="279">
        <f>+[3]!Tabla1[[#This Row],[Precio Unitario]]*[3]!Tabla1[[#This Row],[Cantidad de Insumos]]</f>
        <v>1500</v>
      </c>
      <c r="M306" s="438">
        <v>239301</v>
      </c>
      <c r="N306" s="435" t="s">
        <v>1663</v>
      </c>
    </row>
    <row r="307" spans="2:14" s="54" customFormat="1" ht="12.75" x14ac:dyDescent="0.2">
      <c r="B307" s="433" t="str">
        <f>IF(Tabla1[[#This Row],[Código_Actividad]]="","",CONCATENATE(Tabla1[[#This Row],[POA]],".",Tabla1[[#This Row],[SRS]],".",Tabla1[[#This Row],[AREA]],".",Tabla1[[#This Row],[TIPO]]))</f>
        <v>...</v>
      </c>
      <c r="C307" s="433"/>
      <c r="D307" s="433"/>
      <c r="E307" s="433"/>
      <c r="F307" s="433"/>
      <c r="G307" s="434" t="s">
        <v>1184</v>
      </c>
      <c r="H307" s="435" t="s">
        <v>1668</v>
      </c>
      <c r="I307" s="436" t="s">
        <v>1670</v>
      </c>
      <c r="J307" s="434">
        <v>2</v>
      </c>
      <c r="K307" s="437">
        <v>200</v>
      </c>
      <c r="L307" s="437">
        <f>+[3]!Tabla1[[#This Row],[Precio Unitario]]*[3]!Tabla1[[#This Row],[Cantidad de Insumos]]</f>
        <v>400</v>
      </c>
      <c r="M307" s="438">
        <v>239301</v>
      </c>
      <c r="N307" s="435" t="s">
        <v>1663</v>
      </c>
    </row>
    <row r="308" spans="2:14" s="54" customFormat="1" ht="12.75" x14ac:dyDescent="0.2">
      <c r="B308" s="433" t="str">
        <f>IF(Tabla1[[#This Row],[Código_Actividad]]="","",CONCATENATE(Tabla1[[#This Row],[POA]],".",Tabla1[[#This Row],[SRS]],".",Tabla1[[#This Row],[AREA]],".",Tabla1[[#This Row],[TIPO]]))</f>
        <v>...</v>
      </c>
      <c r="C308" s="433"/>
      <c r="D308" s="433"/>
      <c r="E308" s="433"/>
      <c r="F308" s="433"/>
      <c r="G308" s="276" t="s">
        <v>1184</v>
      </c>
      <c r="H308" s="277" t="s">
        <v>1666</v>
      </c>
      <c r="I308" s="440" t="s">
        <v>1670</v>
      </c>
      <c r="J308" s="276">
        <v>5</v>
      </c>
      <c r="K308" s="279">
        <v>200</v>
      </c>
      <c r="L308" s="279">
        <f>+[3]!Tabla1[[#This Row],[Precio Unitario]]*[3]!Tabla1[[#This Row],[Cantidad de Insumos]]</f>
        <v>1000</v>
      </c>
      <c r="M308" s="438">
        <v>239301</v>
      </c>
      <c r="N308" s="435" t="s">
        <v>1663</v>
      </c>
    </row>
    <row r="309" spans="2:14" s="54" customFormat="1" ht="12.75" x14ac:dyDescent="0.2">
      <c r="B309" s="433" t="str">
        <f>IF(Tabla1[[#This Row],[Código_Actividad]]="","",CONCATENATE(Tabla1[[#This Row],[POA]],".",Tabla1[[#This Row],[SRS]],".",Tabla1[[#This Row],[AREA]],".",Tabla1[[#This Row],[TIPO]]))</f>
        <v>...</v>
      </c>
      <c r="C309" s="433"/>
      <c r="D309" s="433"/>
      <c r="E309" s="433"/>
      <c r="F309" s="433"/>
      <c r="G309" s="276" t="s">
        <v>1184</v>
      </c>
      <c r="H309" s="277" t="s">
        <v>1709</v>
      </c>
      <c r="I309" s="277" t="s">
        <v>1710</v>
      </c>
      <c r="J309" s="276">
        <v>5</v>
      </c>
      <c r="K309" s="278">
        <v>350</v>
      </c>
      <c r="L309" s="279">
        <f>+[3]!Tabla1[[#This Row],[Precio Unitario]]*[3]!Tabla1[[#This Row],[Cantidad de Insumos]]</f>
        <v>1750</v>
      </c>
      <c r="M309" s="438">
        <v>239301</v>
      </c>
      <c r="N309" s="435" t="s">
        <v>1663</v>
      </c>
    </row>
    <row r="310" spans="2:14" s="54" customFormat="1" ht="12.75" x14ac:dyDescent="0.2">
      <c r="B310" s="433" t="str">
        <f>IF(Tabla1[[#This Row],[Código_Actividad]]="","",CONCATENATE(Tabla1[[#This Row],[POA]],".",Tabla1[[#This Row],[SRS]],".",Tabla1[[#This Row],[AREA]],".",Tabla1[[#This Row],[TIPO]]))</f>
        <v>...</v>
      </c>
      <c r="C310" s="433"/>
      <c r="D310" s="433"/>
      <c r="E310" s="433"/>
      <c r="F310" s="433"/>
      <c r="G310" s="276" t="s">
        <v>1184</v>
      </c>
      <c r="H310" s="277" t="s">
        <v>1711</v>
      </c>
      <c r="I310" s="277" t="s">
        <v>1662</v>
      </c>
      <c r="J310" s="276">
        <v>2</v>
      </c>
      <c r="K310" s="278">
        <v>100</v>
      </c>
      <c r="L310" s="279">
        <f>+[3]!Tabla1[[#This Row],[Precio Unitario]]*[3]!Tabla1[[#This Row],[Cantidad de Insumos]]</f>
        <v>200</v>
      </c>
      <c r="M310" s="438">
        <v>239301</v>
      </c>
      <c r="N310" s="435" t="s">
        <v>1663</v>
      </c>
    </row>
    <row r="311" spans="2:14" s="54" customFormat="1" ht="12.75" x14ac:dyDescent="0.2">
      <c r="B311" s="433" t="str">
        <f>IF(Tabla1[[#This Row],[Código_Actividad]]="","",CONCATENATE(Tabla1[[#This Row],[POA]],".",Tabla1[[#This Row],[SRS]],".",Tabla1[[#This Row],[AREA]],".",Tabla1[[#This Row],[TIPO]]))</f>
        <v>...</v>
      </c>
      <c r="C311" s="433"/>
      <c r="D311" s="433"/>
      <c r="E311" s="433"/>
      <c r="F311" s="433"/>
      <c r="G311" s="276" t="s">
        <v>1184</v>
      </c>
      <c r="H311" s="441" t="s">
        <v>1712</v>
      </c>
      <c r="I311" s="277" t="s">
        <v>1670</v>
      </c>
      <c r="J311" s="276">
        <v>2</v>
      </c>
      <c r="K311" s="278">
        <v>750</v>
      </c>
      <c r="L311" s="279">
        <f>+[3]!Tabla1[[#This Row],[Precio Unitario]]*[3]!Tabla1[[#This Row],[Cantidad de Insumos]]</f>
        <v>1500</v>
      </c>
      <c r="M311" s="438">
        <v>239301</v>
      </c>
      <c r="N311" s="435" t="s">
        <v>1663</v>
      </c>
    </row>
    <row r="312" spans="2:14" s="54" customFormat="1" ht="12.75" x14ac:dyDescent="0.2">
      <c r="B312" s="433" t="str">
        <f>IF(Tabla1[[#This Row],[Código_Actividad]]="","",CONCATENATE(Tabla1[[#This Row],[POA]],".",Tabla1[[#This Row],[SRS]],".",Tabla1[[#This Row],[AREA]],".",Tabla1[[#This Row],[TIPO]]))</f>
        <v>...</v>
      </c>
      <c r="C312" s="433"/>
      <c r="D312" s="433"/>
      <c r="E312" s="433"/>
      <c r="F312" s="433"/>
      <c r="G312" s="276" t="s">
        <v>1184</v>
      </c>
      <c r="H312" s="277" t="s">
        <v>1713</v>
      </c>
      <c r="I312" s="277" t="s">
        <v>1714</v>
      </c>
      <c r="J312" s="276">
        <v>3</v>
      </c>
      <c r="K312" s="278">
        <v>200</v>
      </c>
      <c r="L312" s="279">
        <f>+[3]!Tabla1[[#This Row],[Precio Unitario]]*[3]!Tabla1[[#This Row],[Cantidad de Insumos]]</f>
        <v>600</v>
      </c>
      <c r="M312" s="438">
        <v>239301</v>
      </c>
      <c r="N312" s="435" t="s">
        <v>1663</v>
      </c>
    </row>
    <row r="313" spans="2:14" s="54" customFormat="1" ht="12.75" x14ac:dyDescent="0.2">
      <c r="B313" s="433" t="str">
        <f>IF(Tabla1[[#This Row],[Código_Actividad]]="","",CONCATENATE(Tabla1[[#This Row],[POA]],".",Tabla1[[#This Row],[SRS]],".",Tabla1[[#This Row],[AREA]],".",Tabla1[[#This Row],[TIPO]]))</f>
        <v>...</v>
      </c>
      <c r="C313" s="433"/>
      <c r="D313" s="433"/>
      <c r="E313" s="433"/>
      <c r="F313" s="433"/>
      <c r="G313" s="276" t="s">
        <v>1186</v>
      </c>
      <c r="H313" s="277" t="s">
        <v>1664</v>
      </c>
      <c r="I313" s="277" t="s">
        <v>1665</v>
      </c>
      <c r="J313" s="276">
        <v>12</v>
      </c>
      <c r="K313" s="278">
        <v>300</v>
      </c>
      <c r="L313" s="279">
        <f>+[3]!Tabla1[[#This Row],[Precio Unitario]]*[3]!Tabla1[[#This Row],[Cantidad de Insumos]]</f>
        <v>3600</v>
      </c>
      <c r="M313" s="438">
        <v>239301</v>
      </c>
      <c r="N313" s="435" t="s">
        <v>1663</v>
      </c>
    </row>
    <row r="314" spans="2:14" s="54" customFormat="1" ht="12.75" x14ac:dyDescent="0.2">
      <c r="B314" s="433" t="str">
        <f>IF(Tabla1[[#This Row],[Código_Actividad]]="","",CONCATENATE(Tabla1[[#This Row],[POA]],".",Tabla1[[#This Row],[SRS]],".",Tabla1[[#This Row],[AREA]],".",Tabla1[[#This Row],[TIPO]]))</f>
        <v>...</v>
      </c>
      <c r="C314" s="433"/>
      <c r="D314" s="433"/>
      <c r="E314" s="433"/>
      <c r="F314" s="433"/>
      <c r="G314" s="276" t="s">
        <v>1186</v>
      </c>
      <c r="H314" s="277" t="s">
        <v>1715</v>
      </c>
      <c r="I314" s="277" t="s">
        <v>1662</v>
      </c>
      <c r="J314" s="276">
        <v>3</v>
      </c>
      <c r="K314" s="278">
        <v>350</v>
      </c>
      <c r="L314" s="279">
        <f>+[3]!Tabla1[[#This Row],[Precio Unitario]]*[3]!Tabla1[[#This Row],[Cantidad de Insumos]]</f>
        <v>1050</v>
      </c>
      <c r="M314" s="438">
        <v>239301</v>
      </c>
      <c r="N314" s="435" t="s">
        <v>1663</v>
      </c>
    </row>
    <row r="315" spans="2:14" s="54" customFormat="1" ht="12.75" x14ac:dyDescent="0.2">
      <c r="B315" s="433" t="str">
        <f>IF(Tabla1[[#This Row],[Código_Actividad]]="","",CONCATENATE(Tabla1[[#This Row],[POA]],".",Tabla1[[#This Row],[SRS]],".",Tabla1[[#This Row],[AREA]],".",Tabla1[[#This Row],[TIPO]]))</f>
        <v>...</v>
      </c>
      <c r="C315" s="433"/>
      <c r="D315" s="433"/>
      <c r="E315" s="433"/>
      <c r="F315" s="433"/>
      <c r="G315" s="276" t="s">
        <v>1186</v>
      </c>
      <c r="H315" s="277" t="s">
        <v>1669</v>
      </c>
      <c r="I315" s="277" t="s">
        <v>1670</v>
      </c>
      <c r="J315" s="276">
        <v>2</v>
      </c>
      <c r="K315" s="278">
        <v>300</v>
      </c>
      <c r="L315" s="279">
        <f>+[3]!Tabla1[[#This Row],[Precio Unitario]]*[3]!Tabla1[[#This Row],[Cantidad de Insumos]]</f>
        <v>600</v>
      </c>
      <c r="M315" s="438">
        <v>239301</v>
      </c>
      <c r="N315" s="435" t="s">
        <v>1663</v>
      </c>
    </row>
    <row r="316" spans="2:14" s="54" customFormat="1" ht="12.75" x14ac:dyDescent="0.2">
      <c r="B316" s="433" t="str">
        <f>IF(Tabla1[[#This Row],[Código_Actividad]]="","",CONCATENATE(Tabla1[[#This Row],[POA]],".",Tabla1[[#This Row],[SRS]],".",Tabla1[[#This Row],[AREA]],".",Tabla1[[#This Row],[TIPO]]))</f>
        <v>...</v>
      </c>
      <c r="C316" s="433"/>
      <c r="D316" s="433"/>
      <c r="E316" s="433"/>
      <c r="F316" s="433"/>
      <c r="G316" s="434" t="s">
        <v>1186</v>
      </c>
      <c r="H316" s="435" t="s">
        <v>1668</v>
      </c>
      <c r="I316" s="436" t="s">
        <v>1670</v>
      </c>
      <c r="J316" s="434">
        <v>3</v>
      </c>
      <c r="K316" s="437">
        <v>200</v>
      </c>
      <c r="L316" s="437">
        <f>+[3]!Tabla1[[#This Row],[Precio Unitario]]*[3]!Tabla1[[#This Row],[Cantidad de Insumos]]</f>
        <v>600</v>
      </c>
      <c r="M316" s="438">
        <v>239301</v>
      </c>
      <c r="N316" s="435" t="s">
        <v>1663</v>
      </c>
    </row>
    <row r="317" spans="2:14" s="54" customFormat="1" ht="12.75" x14ac:dyDescent="0.2">
      <c r="B317" s="433" t="str">
        <f>IF(Tabla1[[#This Row],[Código_Actividad]]="","",CONCATENATE(Tabla1[[#This Row],[POA]],".",Tabla1[[#This Row],[SRS]],".",Tabla1[[#This Row],[AREA]],".",Tabla1[[#This Row],[TIPO]]))</f>
        <v>...</v>
      </c>
      <c r="C317" s="433"/>
      <c r="D317" s="433"/>
      <c r="E317" s="433"/>
      <c r="F317" s="433"/>
      <c r="G317" s="276" t="s">
        <v>1186</v>
      </c>
      <c r="H317" s="277" t="s">
        <v>1666</v>
      </c>
      <c r="I317" s="277" t="s">
        <v>1670</v>
      </c>
      <c r="J317" s="276">
        <v>5</v>
      </c>
      <c r="K317" s="278">
        <v>200</v>
      </c>
      <c r="L317" s="279">
        <f>+[3]!Tabla1[[#This Row],[Precio Unitario]]*[3]!Tabla1[[#This Row],[Cantidad de Insumos]]</f>
        <v>1000</v>
      </c>
      <c r="M317" s="438">
        <v>239301</v>
      </c>
      <c r="N317" s="435" t="s">
        <v>1663</v>
      </c>
    </row>
    <row r="318" spans="2:14" s="54" customFormat="1" ht="12.75" x14ac:dyDescent="0.2">
      <c r="B318" s="433" t="str">
        <f>IF(Tabla1[[#This Row],[Código_Actividad]]="","",CONCATENATE(Tabla1[[#This Row],[POA]],".",Tabla1[[#This Row],[SRS]],".",Tabla1[[#This Row],[AREA]],".",Tabla1[[#This Row],[TIPO]]))</f>
        <v>...</v>
      </c>
      <c r="C318" s="433"/>
      <c r="D318" s="433"/>
      <c r="E318" s="433"/>
      <c r="F318" s="433"/>
      <c r="G318" s="276" t="s">
        <v>1186</v>
      </c>
      <c r="H318" s="277" t="s">
        <v>1716</v>
      </c>
      <c r="I318" s="277" t="s">
        <v>1717</v>
      </c>
      <c r="J318" s="276">
        <v>2</v>
      </c>
      <c r="K318" s="278">
        <v>500</v>
      </c>
      <c r="L318" s="279">
        <f>+[3]!Tabla1[[#This Row],[Precio Unitario]]*[3]!Tabla1[[#This Row],[Cantidad de Insumos]]</f>
        <v>1000</v>
      </c>
      <c r="M318" s="438">
        <v>239301</v>
      </c>
      <c r="N318" s="435" t="s">
        <v>1663</v>
      </c>
    </row>
    <row r="319" spans="2:14" s="54" customFormat="1" ht="12.75" x14ac:dyDescent="0.2">
      <c r="B319" s="433" t="str">
        <f>IF(Tabla1[[#This Row],[Código_Actividad]]="","",CONCATENATE(Tabla1[[#This Row],[POA]],".",Tabla1[[#This Row],[SRS]],".",Tabla1[[#This Row],[AREA]],".",Tabla1[[#This Row],[TIPO]]))</f>
        <v>...</v>
      </c>
      <c r="C319" s="433"/>
      <c r="D319" s="433"/>
      <c r="E319" s="433"/>
      <c r="F319" s="433"/>
      <c r="G319" s="276" t="s">
        <v>1186</v>
      </c>
      <c r="H319" s="277" t="s">
        <v>1673</v>
      </c>
      <c r="I319" s="277" t="s">
        <v>1670</v>
      </c>
      <c r="J319" s="276">
        <v>1</v>
      </c>
      <c r="K319" s="278">
        <v>30000</v>
      </c>
      <c r="L319" s="279">
        <f>+[3]!Tabla1[[#This Row],[Precio Unitario]]*[3]!Tabla1[[#This Row],[Cantidad de Insumos]]</f>
        <v>30000</v>
      </c>
      <c r="M319" s="438">
        <v>239301</v>
      </c>
      <c r="N319" s="435" t="s">
        <v>1663</v>
      </c>
    </row>
    <row r="320" spans="2:14" s="54" customFormat="1" ht="12.75" x14ac:dyDescent="0.2">
      <c r="B320" s="433" t="str">
        <f>IF(Tabla1[[#This Row],[Código_Actividad]]="","",CONCATENATE(Tabla1[[#This Row],[POA]],".",Tabla1[[#This Row],[SRS]],".",Tabla1[[#This Row],[AREA]],".",Tabla1[[#This Row],[TIPO]]))</f>
        <v>...</v>
      </c>
      <c r="C320" s="433"/>
      <c r="D320" s="433"/>
      <c r="E320" s="433"/>
      <c r="F320" s="433"/>
      <c r="G320" s="434" t="s">
        <v>1186</v>
      </c>
      <c r="H320" s="435" t="s">
        <v>1674</v>
      </c>
      <c r="I320" s="436" t="s">
        <v>1670</v>
      </c>
      <c r="J320" s="434">
        <v>1</v>
      </c>
      <c r="K320" s="437">
        <v>20000</v>
      </c>
      <c r="L320" s="437">
        <f>+[3]!Tabla1[[#This Row],[Precio Unitario]]*[3]!Tabla1[[#This Row],[Cantidad de Insumos]]</f>
        <v>20000</v>
      </c>
      <c r="M320" s="438">
        <v>239301</v>
      </c>
      <c r="N320" s="435" t="s">
        <v>1663</v>
      </c>
    </row>
    <row r="321" spans="2:14" s="54" customFormat="1" ht="12.75" x14ac:dyDescent="0.2">
      <c r="B321" s="433" t="str">
        <f>IF(Tabla1[[#This Row],[Código_Actividad]]="","",CONCATENATE(Tabla1[[#This Row],[POA]],".",Tabla1[[#This Row],[SRS]],".",Tabla1[[#This Row],[AREA]],".",Tabla1[[#This Row],[TIPO]]))</f>
        <v>...</v>
      </c>
      <c r="C321" s="433"/>
      <c r="D321" s="433"/>
      <c r="E321" s="433"/>
      <c r="F321" s="433"/>
      <c r="G321" s="434" t="s">
        <v>1186</v>
      </c>
      <c r="H321" s="435" t="s">
        <v>1675</v>
      </c>
      <c r="I321" s="436" t="s">
        <v>1662</v>
      </c>
      <c r="J321" s="434">
        <v>1</v>
      </c>
      <c r="K321" s="437">
        <v>20000</v>
      </c>
      <c r="L321" s="437">
        <f>+[3]!Tabla1[[#This Row],[Precio Unitario]]*[3]!Tabla1[[#This Row],[Cantidad de Insumos]]</f>
        <v>20000</v>
      </c>
      <c r="M321" s="438">
        <v>239301</v>
      </c>
      <c r="N321" s="435" t="s">
        <v>1663</v>
      </c>
    </row>
    <row r="322" spans="2:14" s="54" customFormat="1" ht="12.75" x14ac:dyDescent="0.2">
      <c r="B322" s="433" t="str">
        <f>IF(Tabla1[[#This Row],[Código_Actividad]]="","",CONCATENATE(Tabla1[[#This Row],[POA]],".",Tabla1[[#This Row],[SRS]],".",Tabla1[[#This Row],[AREA]],".",Tabla1[[#This Row],[TIPO]]))</f>
        <v>...</v>
      </c>
      <c r="C322" s="433"/>
      <c r="D322" s="433"/>
      <c r="E322" s="433"/>
      <c r="F322" s="433"/>
      <c r="G322" s="276" t="s">
        <v>1187</v>
      </c>
      <c r="H322" s="277" t="s">
        <v>1664</v>
      </c>
      <c r="I322" s="277" t="s">
        <v>1665</v>
      </c>
      <c r="J322" s="276">
        <v>5</v>
      </c>
      <c r="K322" s="278">
        <v>300</v>
      </c>
      <c r="L322" s="279">
        <f>+[3]!Tabla1[[#This Row],[Precio Unitario]]*[3]!Tabla1[[#This Row],[Cantidad de Insumos]]</f>
        <v>1500</v>
      </c>
      <c r="M322" s="438">
        <v>239301</v>
      </c>
      <c r="N322" s="435" t="s">
        <v>1663</v>
      </c>
    </row>
    <row r="323" spans="2:14" s="54" customFormat="1" ht="12.75" x14ac:dyDescent="0.2">
      <c r="B323" s="433" t="str">
        <f>IF(Tabla1[[#This Row],[Código_Actividad]]="","",CONCATENATE(Tabla1[[#This Row],[POA]],".",Tabla1[[#This Row],[SRS]],".",Tabla1[[#This Row],[AREA]],".",Tabla1[[#This Row],[TIPO]]))</f>
        <v>...</v>
      </c>
      <c r="C323" s="433"/>
      <c r="D323" s="433"/>
      <c r="E323" s="433"/>
      <c r="F323" s="433"/>
      <c r="G323" s="434" t="s">
        <v>1187</v>
      </c>
      <c r="H323" s="435" t="s">
        <v>1668</v>
      </c>
      <c r="I323" s="436" t="s">
        <v>1662</v>
      </c>
      <c r="J323" s="434">
        <v>2</v>
      </c>
      <c r="K323" s="437">
        <v>200</v>
      </c>
      <c r="L323" s="437">
        <f>+[3]!Tabla1[[#This Row],[Precio Unitario]]*[3]!Tabla1[[#This Row],[Cantidad de Insumos]]</f>
        <v>400</v>
      </c>
      <c r="M323" s="438">
        <v>239301</v>
      </c>
      <c r="N323" s="435" t="s">
        <v>1663</v>
      </c>
    </row>
    <row r="324" spans="2:14" s="54" customFormat="1" ht="12.75" x14ac:dyDescent="0.2">
      <c r="B324" s="433" t="str">
        <f>IF(Tabla1[[#This Row],[Código_Actividad]]="","",CONCATENATE(Tabla1[[#This Row],[POA]],".",Tabla1[[#This Row],[SRS]],".",Tabla1[[#This Row],[AREA]],".",Tabla1[[#This Row],[TIPO]]))</f>
        <v>...</v>
      </c>
      <c r="C324" s="433"/>
      <c r="D324" s="433"/>
      <c r="E324" s="433"/>
      <c r="F324" s="433"/>
      <c r="G324" s="434" t="s">
        <v>1187</v>
      </c>
      <c r="H324" s="435" t="s">
        <v>1666</v>
      </c>
      <c r="I324" s="436" t="s">
        <v>1662</v>
      </c>
      <c r="J324" s="434">
        <v>5</v>
      </c>
      <c r="K324" s="437">
        <v>200</v>
      </c>
      <c r="L324" s="437">
        <f>+[3]!Tabla1[[#This Row],[Precio Unitario]]*[3]!Tabla1[[#This Row],[Cantidad de Insumos]]</f>
        <v>1000</v>
      </c>
      <c r="M324" s="438">
        <v>239301</v>
      </c>
      <c r="N324" s="435" t="s">
        <v>1663</v>
      </c>
    </row>
    <row r="325" spans="2:14" s="54" customFormat="1" ht="12.75" x14ac:dyDescent="0.2">
      <c r="B325" s="433" t="str">
        <f>IF(Tabla1[[#This Row],[Código_Actividad]]="","",CONCATENATE(Tabla1[[#This Row],[POA]],".",Tabla1[[#This Row],[SRS]],".",Tabla1[[#This Row],[AREA]],".",Tabla1[[#This Row],[TIPO]]))</f>
        <v>...</v>
      </c>
      <c r="C325" s="433"/>
      <c r="D325" s="433"/>
      <c r="E325" s="433"/>
      <c r="F325" s="433"/>
      <c r="G325" s="276" t="s">
        <v>1187</v>
      </c>
      <c r="H325" s="277" t="s">
        <v>1672</v>
      </c>
      <c r="I325" s="277" t="s">
        <v>1718</v>
      </c>
      <c r="J325" s="276">
        <v>5</v>
      </c>
      <c r="K325" s="278">
        <v>80</v>
      </c>
      <c r="L325" s="279">
        <f>+[3]!Tabla1[[#This Row],[Precio Unitario]]*[3]!Tabla1[[#This Row],[Cantidad de Insumos]]</f>
        <v>400</v>
      </c>
      <c r="M325" s="438">
        <v>239301</v>
      </c>
      <c r="N325" s="435" t="s">
        <v>1663</v>
      </c>
    </row>
    <row r="326" spans="2:14" s="54" customFormat="1" ht="12.75" x14ac:dyDescent="0.2">
      <c r="B326" s="433" t="str">
        <f>IF(Tabla1[[#This Row],[Código_Actividad]]="","",CONCATENATE(Tabla1[[#This Row],[POA]],".",Tabla1[[#This Row],[SRS]],".",Tabla1[[#This Row],[AREA]],".",Tabla1[[#This Row],[TIPO]]))</f>
        <v>...</v>
      </c>
      <c r="C326" s="433"/>
      <c r="D326" s="433"/>
      <c r="E326" s="433"/>
      <c r="F326" s="433"/>
      <c r="G326" s="276" t="s">
        <v>1187</v>
      </c>
      <c r="H326" s="277" t="s">
        <v>1719</v>
      </c>
      <c r="I326" s="277" t="s">
        <v>1718</v>
      </c>
      <c r="J326" s="276">
        <v>3</v>
      </c>
      <c r="K326" s="278">
        <v>350</v>
      </c>
      <c r="L326" s="279">
        <f>+[3]!Tabla1[[#This Row],[Precio Unitario]]*[3]!Tabla1[[#This Row],[Cantidad de Insumos]]</f>
        <v>1050</v>
      </c>
      <c r="M326" s="438">
        <v>239301</v>
      </c>
      <c r="N326" s="435" t="s">
        <v>1663</v>
      </c>
    </row>
    <row r="327" spans="2:14" s="54" customFormat="1" ht="12.75" x14ac:dyDescent="0.2">
      <c r="B327" s="433" t="str">
        <f>IF(Tabla1[[#This Row],[Código_Actividad]]="","",CONCATENATE(Tabla1[[#This Row],[POA]],".",Tabla1[[#This Row],[SRS]],".",Tabla1[[#This Row],[AREA]],".",Tabla1[[#This Row],[TIPO]]))</f>
        <v>...</v>
      </c>
      <c r="C327" s="433"/>
      <c r="D327" s="433"/>
      <c r="E327" s="433"/>
      <c r="F327" s="433"/>
      <c r="G327" s="276" t="s">
        <v>1187</v>
      </c>
      <c r="H327" s="277" t="s">
        <v>1720</v>
      </c>
      <c r="I327" s="277" t="s">
        <v>1718</v>
      </c>
      <c r="J327" s="276">
        <v>4</v>
      </c>
      <c r="K327" s="278">
        <v>100</v>
      </c>
      <c r="L327" s="279">
        <f>+[3]!Tabla1[[#This Row],[Precio Unitario]]*[3]!Tabla1[[#This Row],[Cantidad de Insumos]]</f>
        <v>400</v>
      </c>
      <c r="M327" s="438">
        <v>239301</v>
      </c>
      <c r="N327" s="435" t="s">
        <v>1663</v>
      </c>
    </row>
    <row r="328" spans="2:14" s="54" customFormat="1" ht="12.75" x14ac:dyDescent="0.2">
      <c r="B328" s="433" t="str">
        <f>IF(Tabla1[[#This Row],[Código_Actividad]]="","",CONCATENATE(Tabla1[[#This Row],[POA]],".",Tabla1[[#This Row],[SRS]],".",Tabla1[[#This Row],[AREA]],".",Tabla1[[#This Row],[TIPO]]))</f>
        <v>...</v>
      </c>
      <c r="C328" s="433"/>
      <c r="D328" s="433"/>
      <c r="E328" s="433"/>
      <c r="F328" s="433"/>
      <c r="G328" s="276" t="s">
        <v>1187</v>
      </c>
      <c r="H328" s="277" t="s">
        <v>1699</v>
      </c>
      <c r="I328" s="277" t="s">
        <v>1670</v>
      </c>
      <c r="J328" s="276">
        <v>2</v>
      </c>
      <c r="K328" s="278">
        <v>100</v>
      </c>
      <c r="L328" s="279">
        <f>+[3]!Tabla1[[#This Row],[Precio Unitario]]*[3]!Tabla1[[#This Row],[Cantidad de Insumos]]</f>
        <v>200</v>
      </c>
      <c r="M328" s="438">
        <v>239301</v>
      </c>
      <c r="N328" s="435" t="s">
        <v>1663</v>
      </c>
    </row>
    <row r="329" spans="2:14" s="54" customFormat="1" ht="12.75" x14ac:dyDescent="0.2">
      <c r="B329" s="433" t="str">
        <f>IF(Tabla1[[#This Row],[Código_Actividad]]="","",CONCATENATE(Tabla1[[#This Row],[POA]],".",Tabla1[[#This Row],[SRS]],".",Tabla1[[#This Row],[AREA]],".",Tabla1[[#This Row],[TIPO]]))</f>
        <v>...</v>
      </c>
      <c r="C329" s="433"/>
      <c r="D329" s="433"/>
      <c r="E329" s="433"/>
      <c r="F329" s="433"/>
      <c r="G329" s="276" t="s">
        <v>1187</v>
      </c>
      <c r="H329" s="277" t="s">
        <v>1721</v>
      </c>
      <c r="I329" s="277" t="s">
        <v>1670</v>
      </c>
      <c r="J329" s="276">
        <v>4</v>
      </c>
      <c r="K329" s="278">
        <v>100</v>
      </c>
      <c r="L329" s="279">
        <f>+[3]!Tabla1[[#This Row],[Precio Unitario]]*[3]!Tabla1[[#This Row],[Cantidad de Insumos]]</f>
        <v>400</v>
      </c>
      <c r="M329" s="438">
        <v>239301</v>
      </c>
      <c r="N329" s="435" t="s">
        <v>1663</v>
      </c>
    </row>
    <row r="330" spans="2:14" s="54" customFormat="1" ht="12.75" x14ac:dyDescent="0.2">
      <c r="B330" s="433" t="str">
        <f>IF(Tabla1[[#This Row],[Código_Actividad]]="","",CONCATENATE(Tabla1[[#This Row],[POA]],".",Tabla1[[#This Row],[SRS]],".",Tabla1[[#This Row],[AREA]],".",Tabla1[[#This Row],[TIPO]]))</f>
        <v>...</v>
      </c>
      <c r="C330" s="433"/>
      <c r="D330" s="433"/>
      <c r="E330" s="433"/>
      <c r="F330" s="433"/>
      <c r="G330" s="276" t="s">
        <v>1187</v>
      </c>
      <c r="H330" s="277" t="s">
        <v>1722</v>
      </c>
      <c r="I330" s="277" t="s">
        <v>1670</v>
      </c>
      <c r="J330" s="276">
        <v>1</v>
      </c>
      <c r="K330" s="278">
        <v>20000</v>
      </c>
      <c r="L330" s="279">
        <f>+[3]!Tabla1[[#This Row],[Precio Unitario]]*[3]!Tabla1[[#This Row],[Cantidad de Insumos]]</f>
        <v>20000</v>
      </c>
      <c r="M330" s="438">
        <v>239301</v>
      </c>
      <c r="N330" s="435" t="s">
        <v>1663</v>
      </c>
    </row>
    <row r="331" spans="2:14" s="54" customFormat="1" ht="12.75" x14ac:dyDescent="0.2">
      <c r="B331" s="433" t="str">
        <f>IF(Tabla1[[#This Row],[Código_Actividad]]="","",CONCATENATE(Tabla1[[#This Row],[POA]],".",Tabla1[[#This Row],[SRS]],".",Tabla1[[#This Row],[AREA]],".",Tabla1[[#This Row],[TIPO]]))</f>
        <v>...</v>
      </c>
      <c r="C331" s="433"/>
      <c r="D331" s="433"/>
      <c r="E331" s="433"/>
      <c r="F331" s="433"/>
      <c r="G331" s="276" t="s">
        <v>1187</v>
      </c>
      <c r="H331" s="277" t="s">
        <v>1723</v>
      </c>
      <c r="I331" s="277" t="s">
        <v>1670</v>
      </c>
      <c r="J331" s="276">
        <v>1</v>
      </c>
      <c r="K331" s="278">
        <v>2000</v>
      </c>
      <c r="L331" s="279">
        <f>+[3]!Tabla1[[#This Row],[Precio Unitario]]*[3]!Tabla1[[#This Row],[Cantidad de Insumos]]</f>
        <v>2000</v>
      </c>
      <c r="M331" s="438">
        <v>239301</v>
      </c>
      <c r="N331" s="435" t="s">
        <v>1663</v>
      </c>
    </row>
    <row r="332" spans="2:14" s="54" customFormat="1" ht="12.75" x14ac:dyDescent="0.2">
      <c r="B332" s="433" t="str">
        <f>IF(Tabla1[[#This Row],[Código_Actividad]]="","",CONCATENATE(Tabla1[[#This Row],[POA]],".",Tabla1[[#This Row],[SRS]],".",Tabla1[[#This Row],[AREA]],".",Tabla1[[#This Row],[TIPO]]))</f>
        <v>...</v>
      </c>
      <c r="C332" s="433"/>
      <c r="D332" s="433"/>
      <c r="E332" s="433"/>
      <c r="F332" s="433"/>
      <c r="G332" s="434" t="s">
        <v>1188</v>
      </c>
      <c r="H332" s="435" t="s">
        <v>1668</v>
      </c>
      <c r="I332" s="436" t="s">
        <v>1662</v>
      </c>
      <c r="J332" s="434">
        <v>3</v>
      </c>
      <c r="K332" s="437">
        <v>200</v>
      </c>
      <c r="L332" s="437">
        <f>+[3]!Tabla1[[#This Row],[Precio Unitario]]*[3]!Tabla1[[#This Row],[Cantidad de Insumos]]</f>
        <v>600</v>
      </c>
      <c r="M332" s="438">
        <v>239301</v>
      </c>
      <c r="N332" s="435" t="s">
        <v>1663</v>
      </c>
    </row>
    <row r="333" spans="2:14" s="54" customFormat="1" ht="12.75" x14ac:dyDescent="0.2">
      <c r="B333" s="433" t="str">
        <f>IF(Tabla1[[#This Row],[Código_Actividad]]="","",CONCATENATE(Tabla1[[#This Row],[POA]],".",Tabla1[[#This Row],[SRS]],".",Tabla1[[#This Row],[AREA]],".",Tabla1[[#This Row],[TIPO]]))</f>
        <v>...</v>
      </c>
      <c r="C333" s="433"/>
      <c r="D333" s="433"/>
      <c r="E333" s="433"/>
      <c r="F333" s="433"/>
      <c r="G333" s="276" t="s">
        <v>1188</v>
      </c>
      <c r="H333" s="277" t="s">
        <v>1666</v>
      </c>
      <c r="I333" s="277" t="s">
        <v>1662</v>
      </c>
      <c r="J333" s="276">
        <v>5</v>
      </c>
      <c r="K333" s="278">
        <v>200</v>
      </c>
      <c r="L333" s="279">
        <f>+[3]!Tabla1[[#This Row],[Precio Unitario]]*[3]!Tabla1[[#This Row],[Cantidad de Insumos]]</f>
        <v>1000</v>
      </c>
      <c r="M333" s="438">
        <v>239301</v>
      </c>
      <c r="N333" s="435" t="s">
        <v>1663</v>
      </c>
    </row>
    <row r="334" spans="2:14" s="54" customFormat="1" ht="12.75" x14ac:dyDescent="0.2">
      <c r="B334" s="433" t="str">
        <f>IF(Tabla1[[#This Row],[Código_Actividad]]="","",CONCATENATE(Tabla1[[#This Row],[POA]],".",Tabla1[[#This Row],[SRS]],".",Tabla1[[#This Row],[AREA]],".",Tabla1[[#This Row],[TIPO]]))</f>
        <v>...</v>
      </c>
      <c r="C334" s="433"/>
      <c r="D334" s="433"/>
      <c r="E334" s="433"/>
      <c r="F334" s="433"/>
      <c r="G334" s="276" t="s">
        <v>1188</v>
      </c>
      <c r="H334" s="277" t="s">
        <v>1664</v>
      </c>
      <c r="I334" s="277" t="s">
        <v>1665</v>
      </c>
      <c r="J334" s="276">
        <v>3</v>
      </c>
      <c r="K334" s="278">
        <v>300</v>
      </c>
      <c r="L334" s="279">
        <f>+[3]!Tabla1[[#This Row],[Precio Unitario]]*[3]!Tabla1[[#This Row],[Cantidad de Insumos]]</f>
        <v>900</v>
      </c>
      <c r="M334" s="438">
        <v>239301</v>
      </c>
      <c r="N334" s="435" t="s">
        <v>1663</v>
      </c>
    </row>
    <row r="335" spans="2:14" s="54" customFormat="1" ht="12.75" x14ac:dyDescent="0.2">
      <c r="B335" s="433" t="str">
        <f>IF(Tabla1[[#This Row],[Código_Actividad]]="","",CONCATENATE(Tabla1[[#This Row],[POA]],".",Tabla1[[#This Row],[SRS]],".",Tabla1[[#This Row],[AREA]],".",Tabla1[[#This Row],[TIPO]]))</f>
        <v>...</v>
      </c>
      <c r="C335" s="433"/>
      <c r="D335" s="433"/>
      <c r="E335" s="433"/>
      <c r="F335" s="433"/>
      <c r="G335" s="276" t="s">
        <v>1188</v>
      </c>
      <c r="H335" s="277" t="s">
        <v>1719</v>
      </c>
      <c r="I335" s="277" t="s">
        <v>1718</v>
      </c>
      <c r="J335" s="276">
        <v>3</v>
      </c>
      <c r="K335" s="278">
        <v>350</v>
      </c>
      <c r="L335" s="279">
        <f>+[3]!Tabla1[[#This Row],[Precio Unitario]]*[3]!Tabla1[[#This Row],[Cantidad de Insumos]]</f>
        <v>1050</v>
      </c>
      <c r="M335" s="438">
        <v>239301</v>
      </c>
      <c r="N335" s="435" t="s">
        <v>1663</v>
      </c>
    </row>
    <row r="336" spans="2:14" s="54" customFormat="1" ht="12.75" x14ac:dyDescent="0.2">
      <c r="B336" s="433" t="str">
        <f>IF(Tabla1[[#This Row],[Código_Actividad]]="","",CONCATENATE(Tabla1[[#This Row],[POA]],".",Tabla1[[#This Row],[SRS]],".",Tabla1[[#This Row],[AREA]],".",Tabla1[[#This Row],[TIPO]]))</f>
        <v>...</v>
      </c>
      <c r="C336" s="433"/>
      <c r="D336" s="433"/>
      <c r="E336" s="433"/>
      <c r="F336" s="433"/>
      <c r="G336" s="276" t="s">
        <v>1188</v>
      </c>
      <c r="H336" s="277" t="s">
        <v>1697</v>
      </c>
      <c r="I336" s="277" t="s">
        <v>1670</v>
      </c>
      <c r="J336" s="276">
        <v>2</v>
      </c>
      <c r="K336" s="278">
        <v>50</v>
      </c>
      <c r="L336" s="279">
        <f>+[3]!Tabla1[[#This Row],[Precio Unitario]]*[3]!Tabla1[[#This Row],[Cantidad de Insumos]]</f>
        <v>100</v>
      </c>
      <c r="M336" s="438">
        <v>239301</v>
      </c>
      <c r="N336" s="435" t="s">
        <v>1663</v>
      </c>
    </row>
    <row r="337" spans="2:14" s="54" customFormat="1" ht="12.75" x14ac:dyDescent="0.2">
      <c r="B337" s="433" t="str">
        <f>IF(Tabla1[[#This Row],[Código_Actividad]]="","",CONCATENATE(Tabla1[[#This Row],[POA]],".",Tabla1[[#This Row],[SRS]],".",Tabla1[[#This Row],[AREA]],".",Tabla1[[#This Row],[TIPO]]))</f>
        <v>...</v>
      </c>
      <c r="C337" s="433"/>
      <c r="D337" s="433"/>
      <c r="E337" s="433"/>
      <c r="F337" s="433"/>
      <c r="G337" s="276" t="s">
        <v>1188</v>
      </c>
      <c r="H337" s="277" t="s">
        <v>1724</v>
      </c>
      <c r="I337" s="277" t="s">
        <v>1718</v>
      </c>
      <c r="J337" s="276">
        <v>5</v>
      </c>
      <c r="K337" s="278">
        <v>250</v>
      </c>
      <c r="L337" s="279">
        <f>+[3]!Tabla1[[#This Row],[Precio Unitario]]*[3]!Tabla1[[#This Row],[Cantidad de Insumos]]</f>
        <v>1250</v>
      </c>
      <c r="M337" s="438">
        <v>239301</v>
      </c>
      <c r="N337" s="435" t="s">
        <v>1663</v>
      </c>
    </row>
    <row r="338" spans="2:14" s="54" customFormat="1" ht="12.75" x14ac:dyDescent="0.2">
      <c r="B338" s="433" t="str">
        <f>IF(Tabla1[[#This Row],[Código_Actividad]]="","",CONCATENATE(Tabla1[[#This Row],[POA]],".",Tabla1[[#This Row],[SRS]],".",Tabla1[[#This Row],[AREA]],".",Tabla1[[#This Row],[TIPO]]))</f>
        <v>...</v>
      </c>
      <c r="C338" s="433"/>
      <c r="D338" s="433"/>
      <c r="E338" s="433"/>
      <c r="F338" s="433"/>
      <c r="G338" s="276" t="s">
        <v>1188</v>
      </c>
      <c r="H338" s="277" t="s">
        <v>1709</v>
      </c>
      <c r="I338" s="277" t="s">
        <v>1710</v>
      </c>
      <c r="J338" s="276">
        <v>5</v>
      </c>
      <c r="K338" s="278">
        <v>350</v>
      </c>
      <c r="L338" s="279">
        <f>+[3]!Tabla1[[#This Row],[Precio Unitario]]*[3]!Tabla1[[#This Row],[Cantidad de Insumos]]</f>
        <v>1750</v>
      </c>
      <c r="M338" s="438">
        <v>239301</v>
      </c>
      <c r="N338" s="435" t="s">
        <v>1663</v>
      </c>
    </row>
    <row r="339" spans="2:14" s="54" customFormat="1" ht="12.75" x14ac:dyDescent="0.2">
      <c r="B339" s="433" t="str">
        <f>IF(Tabla1[[#This Row],[Código_Actividad]]="","",CONCATENATE(Tabla1[[#This Row],[POA]],".",Tabla1[[#This Row],[SRS]],".",Tabla1[[#This Row],[AREA]],".",Tabla1[[#This Row],[TIPO]]))</f>
        <v>...</v>
      </c>
      <c r="C339" s="433"/>
      <c r="D339" s="433"/>
      <c r="E339" s="433"/>
      <c r="F339" s="433"/>
      <c r="G339" s="276" t="s">
        <v>1188</v>
      </c>
      <c r="H339" s="277" t="s">
        <v>1709</v>
      </c>
      <c r="I339" s="277" t="s">
        <v>1710</v>
      </c>
      <c r="J339" s="276">
        <v>3</v>
      </c>
      <c r="K339" s="278">
        <v>350</v>
      </c>
      <c r="L339" s="279">
        <f>+[3]!Tabla1[[#This Row],[Precio Unitario]]*[3]!Tabla1[[#This Row],[Cantidad de Insumos]]</f>
        <v>1050</v>
      </c>
      <c r="M339" s="438">
        <v>239301</v>
      </c>
      <c r="N339" s="435" t="s">
        <v>1663</v>
      </c>
    </row>
    <row r="340" spans="2:14" s="54" customFormat="1" ht="12.75" x14ac:dyDescent="0.2">
      <c r="B340" s="433" t="str">
        <f>IF(Tabla1[[#This Row],[Código_Actividad]]="","",CONCATENATE(Tabla1[[#This Row],[POA]],".",Tabla1[[#This Row],[SRS]],".",Tabla1[[#This Row],[AREA]],".",Tabla1[[#This Row],[TIPO]]))</f>
        <v>...</v>
      </c>
      <c r="C340" s="433"/>
      <c r="D340" s="433"/>
      <c r="E340" s="433"/>
      <c r="F340" s="433"/>
      <c r="G340" s="276" t="s">
        <v>1189</v>
      </c>
      <c r="H340" s="277" t="s">
        <v>1664</v>
      </c>
      <c r="I340" s="277" t="s">
        <v>1665</v>
      </c>
      <c r="J340" s="276">
        <v>4</v>
      </c>
      <c r="K340" s="278">
        <v>300</v>
      </c>
      <c r="L340" s="279">
        <f>+[3]!Tabla1[[#This Row],[Precio Unitario]]*[3]!Tabla1[[#This Row],[Cantidad de Insumos]]</f>
        <v>1200</v>
      </c>
      <c r="M340" s="438">
        <v>239301</v>
      </c>
      <c r="N340" s="435" t="s">
        <v>1663</v>
      </c>
    </row>
    <row r="341" spans="2:14" s="54" customFormat="1" ht="12.75" x14ac:dyDescent="0.2">
      <c r="B341" s="433" t="str">
        <f>IF(Tabla1[[#This Row],[Código_Actividad]]="","",CONCATENATE(Tabla1[[#This Row],[POA]],".",Tabla1[[#This Row],[SRS]],".",Tabla1[[#This Row],[AREA]],".",Tabla1[[#This Row],[TIPO]]))</f>
        <v>...</v>
      </c>
      <c r="C341" s="433"/>
      <c r="D341" s="433"/>
      <c r="E341" s="433"/>
      <c r="F341" s="433"/>
      <c r="G341" s="276" t="s">
        <v>1189</v>
      </c>
      <c r="H341" s="277" t="s">
        <v>1719</v>
      </c>
      <c r="I341" s="277" t="s">
        <v>1718</v>
      </c>
      <c r="J341" s="276">
        <v>3</v>
      </c>
      <c r="K341" s="278">
        <v>350</v>
      </c>
      <c r="L341" s="279">
        <f>+[3]!Tabla1[[#This Row],[Precio Unitario]]*[3]!Tabla1[[#This Row],[Cantidad de Insumos]]</f>
        <v>1050</v>
      </c>
      <c r="M341" s="438">
        <v>239301</v>
      </c>
      <c r="N341" s="435" t="s">
        <v>1663</v>
      </c>
    </row>
    <row r="342" spans="2:14" s="54" customFormat="1" ht="12.75" x14ac:dyDescent="0.2">
      <c r="B342" s="433" t="str">
        <f>IF(Tabla1[[#This Row],[Código_Actividad]]="","",CONCATENATE(Tabla1[[#This Row],[POA]],".",Tabla1[[#This Row],[SRS]],".",Tabla1[[#This Row],[AREA]],".",Tabla1[[#This Row],[TIPO]]))</f>
        <v>...</v>
      </c>
      <c r="C342" s="433"/>
      <c r="D342" s="433"/>
      <c r="E342" s="433"/>
      <c r="F342" s="433"/>
      <c r="G342" s="434" t="s">
        <v>1189</v>
      </c>
      <c r="H342" s="435" t="s">
        <v>1668</v>
      </c>
      <c r="I342" s="436" t="s">
        <v>1662</v>
      </c>
      <c r="J342" s="434">
        <v>5</v>
      </c>
      <c r="K342" s="437">
        <v>200</v>
      </c>
      <c r="L342" s="437">
        <f>+[3]!Tabla1[[#This Row],[Precio Unitario]]*[3]!Tabla1[[#This Row],[Cantidad de Insumos]]</f>
        <v>1000</v>
      </c>
      <c r="M342" s="438">
        <v>239301</v>
      </c>
      <c r="N342" s="435" t="s">
        <v>1663</v>
      </c>
    </row>
    <row r="343" spans="2:14" s="54" customFormat="1" ht="12.75" x14ac:dyDescent="0.2">
      <c r="B343" s="433" t="str">
        <f>IF(Tabla1[[#This Row],[Código_Actividad]]="","",CONCATENATE(Tabla1[[#This Row],[POA]],".",Tabla1[[#This Row],[SRS]],".",Tabla1[[#This Row],[AREA]],".",Tabla1[[#This Row],[TIPO]]))</f>
        <v>...</v>
      </c>
      <c r="C343" s="433"/>
      <c r="D343" s="433"/>
      <c r="E343" s="433"/>
      <c r="F343" s="433"/>
      <c r="G343" s="276" t="s">
        <v>1189</v>
      </c>
      <c r="H343" s="277" t="s">
        <v>1666</v>
      </c>
      <c r="I343" s="277" t="s">
        <v>1662</v>
      </c>
      <c r="J343" s="276">
        <v>5</v>
      </c>
      <c r="K343" s="278">
        <v>200</v>
      </c>
      <c r="L343" s="279">
        <f>+[3]!Tabla1[[#This Row],[Precio Unitario]]*[3]!Tabla1[[#This Row],[Cantidad de Insumos]]</f>
        <v>1000</v>
      </c>
      <c r="M343" s="438">
        <v>239301</v>
      </c>
      <c r="N343" s="435" t="s">
        <v>1663</v>
      </c>
    </row>
    <row r="344" spans="2:14" s="54" customFormat="1" ht="12.75" x14ac:dyDescent="0.2">
      <c r="B344" s="433" t="str">
        <f>IF(Tabla1[[#This Row],[Código_Actividad]]="","",CONCATENATE(Tabla1[[#This Row],[POA]],".",Tabla1[[#This Row],[SRS]],".",Tabla1[[#This Row],[AREA]],".",Tabla1[[#This Row],[TIPO]]))</f>
        <v>...</v>
      </c>
      <c r="C344" s="433"/>
      <c r="D344" s="433"/>
      <c r="E344" s="433"/>
      <c r="F344" s="433"/>
      <c r="G344" s="276" t="s">
        <v>1189</v>
      </c>
      <c r="H344" s="277" t="s">
        <v>1725</v>
      </c>
      <c r="I344" s="277" t="s">
        <v>1670</v>
      </c>
      <c r="J344" s="276">
        <v>6</v>
      </c>
      <c r="K344" s="278">
        <v>750</v>
      </c>
      <c r="L344" s="279">
        <f>+[3]!Tabla1[[#This Row],[Precio Unitario]]*[3]!Tabla1[[#This Row],[Cantidad de Insumos]]</f>
        <v>4500</v>
      </c>
      <c r="M344" s="438">
        <v>239301</v>
      </c>
      <c r="N344" s="435" t="s">
        <v>1663</v>
      </c>
    </row>
    <row r="345" spans="2:14" s="54" customFormat="1" ht="12.75" x14ac:dyDescent="0.2">
      <c r="B345" s="433" t="str">
        <f>IF(Tabla1[[#This Row],[Código_Actividad]]="","",CONCATENATE(Tabla1[[#This Row],[POA]],".",Tabla1[[#This Row],[SRS]],".",Tabla1[[#This Row],[AREA]],".",Tabla1[[#This Row],[TIPO]]))</f>
        <v>...</v>
      </c>
      <c r="C345" s="433"/>
      <c r="D345" s="433"/>
      <c r="E345" s="433"/>
      <c r="F345" s="433"/>
      <c r="G345" s="276" t="s">
        <v>1190</v>
      </c>
      <c r="H345" s="277" t="s">
        <v>1664</v>
      </c>
      <c r="I345" s="277" t="s">
        <v>1665</v>
      </c>
      <c r="J345" s="276">
        <v>4</v>
      </c>
      <c r="K345" s="278">
        <v>300</v>
      </c>
      <c r="L345" s="279">
        <f>+[3]!Tabla1[[#This Row],[Precio Unitario]]*[3]!Tabla1[[#This Row],[Cantidad de Insumos]]</f>
        <v>1200</v>
      </c>
      <c r="M345" s="438">
        <v>239301</v>
      </c>
      <c r="N345" s="435" t="s">
        <v>1663</v>
      </c>
    </row>
    <row r="346" spans="2:14" s="54" customFormat="1" ht="12.75" x14ac:dyDescent="0.2">
      <c r="B346" s="433" t="str">
        <f>IF(Tabla1[[#This Row],[Código_Actividad]]="","",CONCATENATE(Tabla1[[#This Row],[POA]],".",Tabla1[[#This Row],[SRS]],".",Tabla1[[#This Row],[AREA]],".",Tabla1[[#This Row],[TIPO]]))</f>
        <v>...</v>
      </c>
      <c r="C346" s="433"/>
      <c r="D346" s="433"/>
      <c r="E346" s="433"/>
      <c r="F346" s="433"/>
      <c r="G346" s="434" t="s">
        <v>1190</v>
      </c>
      <c r="H346" s="435" t="s">
        <v>1668</v>
      </c>
      <c r="I346" s="436" t="s">
        <v>1662</v>
      </c>
      <c r="J346" s="434">
        <v>5</v>
      </c>
      <c r="K346" s="437">
        <v>200</v>
      </c>
      <c r="L346" s="437">
        <f>+[3]!Tabla1[[#This Row],[Precio Unitario]]*[3]!Tabla1[[#This Row],[Cantidad de Insumos]]</f>
        <v>1000</v>
      </c>
      <c r="M346" s="438">
        <v>239301</v>
      </c>
      <c r="N346" s="435" t="s">
        <v>1663</v>
      </c>
    </row>
    <row r="347" spans="2:14" s="54" customFormat="1" ht="12.75" x14ac:dyDescent="0.2">
      <c r="B347" s="433" t="str">
        <f>IF(Tabla1[[#This Row],[Código_Actividad]]="","",CONCATENATE(Tabla1[[#This Row],[POA]],".",Tabla1[[#This Row],[SRS]],".",Tabla1[[#This Row],[AREA]],".",Tabla1[[#This Row],[TIPO]]))</f>
        <v>...</v>
      </c>
      <c r="C347" s="433"/>
      <c r="D347" s="433"/>
      <c r="E347" s="433"/>
      <c r="F347" s="433"/>
      <c r="G347" s="276" t="s">
        <v>1190</v>
      </c>
      <c r="H347" s="277" t="s">
        <v>1666</v>
      </c>
      <c r="I347" s="277" t="s">
        <v>1662</v>
      </c>
      <c r="J347" s="276">
        <v>5</v>
      </c>
      <c r="K347" s="278">
        <v>200</v>
      </c>
      <c r="L347" s="279">
        <f>+[3]!Tabla1[[#This Row],[Precio Unitario]]*[3]!Tabla1[[#This Row],[Cantidad de Insumos]]</f>
        <v>1000</v>
      </c>
      <c r="M347" s="438">
        <v>239301</v>
      </c>
      <c r="N347" s="435" t="s">
        <v>1663</v>
      </c>
    </row>
    <row r="348" spans="2:14" s="54" customFormat="1" ht="12.75" x14ac:dyDescent="0.2">
      <c r="B348" s="433" t="str">
        <f>IF(Tabla1[[#This Row],[Código_Actividad]]="","",CONCATENATE(Tabla1[[#This Row],[POA]],".",Tabla1[[#This Row],[SRS]],".",Tabla1[[#This Row],[AREA]],".",Tabla1[[#This Row],[TIPO]]))</f>
        <v>...</v>
      </c>
      <c r="C348" s="433"/>
      <c r="D348" s="433"/>
      <c r="E348" s="433"/>
      <c r="F348" s="433"/>
      <c r="G348" s="276" t="s">
        <v>1190</v>
      </c>
      <c r="H348" s="277" t="s">
        <v>1725</v>
      </c>
      <c r="I348" s="277" t="s">
        <v>1670</v>
      </c>
      <c r="J348" s="276">
        <v>10</v>
      </c>
      <c r="K348" s="278">
        <v>750</v>
      </c>
      <c r="L348" s="279">
        <f>+[3]!Tabla1[[#This Row],[Precio Unitario]]*[3]!Tabla1[[#This Row],[Cantidad de Insumos]]</f>
        <v>7500</v>
      </c>
      <c r="M348" s="438">
        <v>239301</v>
      </c>
      <c r="N348" s="435" t="s">
        <v>1663</v>
      </c>
    </row>
    <row r="349" spans="2:14" s="54" customFormat="1" ht="12.75" x14ac:dyDescent="0.2">
      <c r="B349" s="433" t="str">
        <f>IF(Tabla1[[#This Row],[Código_Actividad]]="","",CONCATENATE(Tabla1[[#This Row],[POA]],".",Tabla1[[#This Row],[SRS]],".",Tabla1[[#This Row],[AREA]],".",Tabla1[[#This Row],[TIPO]]))</f>
        <v>...</v>
      </c>
      <c r="C349" s="433"/>
      <c r="D349" s="433"/>
      <c r="E349" s="433"/>
      <c r="F349" s="433"/>
      <c r="G349" s="276" t="s">
        <v>1190</v>
      </c>
      <c r="H349" s="277" t="s">
        <v>1683</v>
      </c>
      <c r="I349" s="277" t="s">
        <v>1670</v>
      </c>
      <c r="J349" s="276">
        <v>10</v>
      </c>
      <c r="K349" s="278">
        <v>70</v>
      </c>
      <c r="L349" s="279">
        <f>+[3]!Tabla1[[#This Row],[Precio Unitario]]*[3]!Tabla1[[#This Row],[Cantidad de Insumos]]</f>
        <v>700</v>
      </c>
      <c r="M349" s="438">
        <v>239301</v>
      </c>
      <c r="N349" s="435" t="s">
        <v>1663</v>
      </c>
    </row>
    <row r="350" spans="2:14" s="54" customFormat="1" ht="12.75" x14ac:dyDescent="0.2">
      <c r="B350" s="433" t="str">
        <f>IF(Tabla1[[#This Row],[Código_Actividad]]="","",CONCATENATE(Tabla1[[#This Row],[POA]],".",Tabla1[[#This Row],[SRS]],".",Tabla1[[#This Row],[AREA]],".",Tabla1[[#This Row],[TIPO]]))</f>
        <v>...</v>
      </c>
      <c r="C350" s="433"/>
      <c r="D350" s="433"/>
      <c r="E350" s="433"/>
      <c r="F350" s="433"/>
      <c r="G350" s="276" t="s">
        <v>1190</v>
      </c>
      <c r="H350" s="277" t="s">
        <v>1726</v>
      </c>
      <c r="I350" s="277" t="s">
        <v>1718</v>
      </c>
      <c r="J350" s="276">
        <v>5</v>
      </c>
      <c r="K350" s="278">
        <v>50</v>
      </c>
      <c r="L350" s="279">
        <f>+[3]!Tabla1[[#This Row],[Precio Unitario]]*[3]!Tabla1[[#This Row],[Cantidad de Insumos]]</f>
        <v>250</v>
      </c>
      <c r="M350" s="438">
        <v>239301</v>
      </c>
      <c r="N350" s="435" t="s">
        <v>1663</v>
      </c>
    </row>
    <row r="351" spans="2:14" s="54" customFormat="1" ht="12.75" x14ac:dyDescent="0.2">
      <c r="B351" s="433" t="str">
        <f>IF(Tabla1[[#This Row],[Código_Actividad]]="","",CONCATENATE(Tabla1[[#This Row],[POA]],".",Tabla1[[#This Row],[SRS]],".",Tabla1[[#This Row],[AREA]],".",Tabla1[[#This Row],[TIPO]]))</f>
        <v>...</v>
      </c>
      <c r="C351" s="433"/>
      <c r="D351" s="433"/>
      <c r="E351" s="433"/>
      <c r="F351" s="433"/>
      <c r="G351" s="276" t="s">
        <v>1190</v>
      </c>
      <c r="H351" s="277" t="s">
        <v>1682</v>
      </c>
      <c r="I351" s="277" t="s">
        <v>1727</v>
      </c>
      <c r="J351" s="276">
        <v>10</v>
      </c>
      <c r="K351" s="278">
        <v>150</v>
      </c>
      <c r="L351" s="279">
        <f>+[3]!Tabla1[[#This Row],[Precio Unitario]]*[3]!Tabla1[[#This Row],[Cantidad de Insumos]]</f>
        <v>1500</v>
      </c>
      <c r="M351" s="438">
        <v>239301</v>
      </c>
      <c r="N351" s="435" t="s">
        <v>1663</v>
      </c>
    </row>
    <row r="352" spans="2:14" s="54" customFormat="1" ht="12.75" x14ac:dyDescent="0.2">
      <c r="B352" s="433" t="str">
        <f>IF(Tabla1[[#This Row],[Código_Actividad]]="","",CONCATENATE(Tabla1[[#This Row],[POA]],".",Tabla1[[#This Row],[SRS]],".",Tabla1[[#This Row],[AREA]],".",Tabla1[[#This Row],[TIPO]]))</f>
        <v>...</v>
      </c>
      <c r="C352" s="433"/>
      <c r="D352" s="433"/>
      <c r="E352" s="433"/>
      <c r="F352" s="433"/>
      <c r="G352" s="276" t="s">
        <v>1190</v>
      </c>
      <c r="H352" s="277" t="s">
        <v>1728</v>
      </c>
      <c r="I352" s="277" t="s">
        <v>1727</v>
      </c>
      <c r="J352" s="276">
        <v>10</v>
      </c>
      <c r="K352" s="278">
        <v>80</v>
      </c>
      <c r="L352" s="279">
        <f>+[3]!Tabla1[[#This Row],[Precio Unitario]]*[3]!Tabla1[[#This Row],[Cantidad de Insumos]]</f>
        <v>800</v>
      </c>
      <c r="M352" s="438">
        <v>239301</v>
      </c>
      <c r="N352" s="435" t="s">
        <v>1663</v>
      </c>
    </row>
    <row r="353" spans="2:14" s="54" customFormat="1" ht="12.75" x14ac:dyDescent="0.2">
      <c r="B353" s="433" t="str">
        <f>IF(Tabla1[[#This Row],[Código_Actividad]]="","",CONCATENATE(Tabla1[[#This Row],[POA]],".",Tabla1[[#This Row],[SRS]],".",Tabla1[[#This Row],[AREA]],".",Tabla1[[#This Row],[TIPO]]))</f>
        <v>...</v>
      </c>
      <c r="C353" s="433"/>
      <c r="D353" s="433"/>
      <c r="E353" s="433"/>
      <c r="F353" s="433"/>
      <c r="G353" s="276" t="s">
        <v>1190</v>
      </c>
      <c r="H353" s="277" t="s">
        <v>1696</v>
      </c>
      <c r="I353" s="277" t="s">
        <v>1670</v>
      </c>
      <c r="J353" s="276">
        <v>2</v>
      </c>
      <c r="K353" s="278">
        <v>150</v>
      </c>
      <c r="L353" s="279">
        <v>1200</v>
      </c>
      <c r="M353" s="438">
        <v>239301</v>
      </c>
      <c r="N353" s="435" t="s">
        <v>1663</v>
      </c>
    </row>
    <row r="354" spans="2:14" s="54" customFormat="1" ht="12.75" x14ac:dyDescent="0.2">
      <c r="B354" s="433" t="str">
        <f>IF(Tabla1[[#This Row],[Código_Actividad]]="","",CONCATENATE(Tabla1[[#This Row],[POA]],".",Tabla1[[#This Row],[SRS]],".",Tabla1[[#This Row],[AREA]],".",Tabla1[[#This Row],[TIPO]]))</f>
        <v>...</v>
      </c>
      <c r="C354" s="433"/>
      <c r="D354" s="433"/>
      <c r="E354" s="433"/>
      <c r="F354" s="433"/>
      <c r="G354" s="276" t="s">
        <v>1191</v>
      </c>
      <c r="H354" s="277" t="s">
        <v>1729</v>
      </c>
      <c r="I354" s="277" t="s">
        <v>1730</v>
      </c>
      <c r="J354" s="276">
        <v>1</v>
      </c>
      <c r="K354" s="278">
        <v>30000</v>
      </c>
      <c r="L354" s="279">
        <f>+[3]!Tabla1[[#This Row],[Precio Unitario]]*[3]!Tabla1[[#This Row],[Cantidad de Insumos]]</f>
        <v>30000</v>
      </c>
      <c r="M354" s="438">
        <v>239301</v>
      </c>
      <c r="N354" s="435" t="s">
        <v>1663</v>
      </c>
    </row>
    <row r="355" spans="2:14" s="54" customFormat="1" ht="12.75" x14ac:dyDescent="0.2">
      <c r="B355" s="433" t="str">
        <f>IF(Tabla1[[#This Row],[Código_Actividad]]="","",CONCATENATE(Tabla1[[#This Row],[POA]],".",Tabla1[[#This Row],[SRS]],".",Tabla1[[#This Row],[AREA]],".",Tabla1[[#This Row],[TIPO]]))</f>
        <v>...</v>
      </c>
      <c r="C355" s="433"/>
      <c r="D355" s="433"/>
      <c r="E355" s="433"/>
      <c r="F355" s="433"/>
      <c r="G355" s="276" t="s">
        <v>1191</v>
      </c>
      <c r="H355" s="277" t="s">
        <v>1684</v>
      </c>
      <c r="I355" s="277" t="s">
        <v>1730</v>
      </c>
      <c r="J355" s="276">
        <v>1</v>
      </c>
      <c r="K355" s="278">
        <v>20000</v>
      </c>
      <c r="L355" s="279">
        <f>+[3]!Tabla1[[#This Row],[Precio Unitario]]*[3]!Tabla1[[#This Row],[Cantidad de Insumos]]</f>
        <v>20000</v>
      </c>
      <c r="M355" s="438">
        <v>239301</v>
      </c>
      <c r="N355" s="435" t="s">
        <v>1663</v>
      </c>
    </row>
    <row r="356" spans="2:14" s="54" customFormat="1" ht="12.75" x14ac:dyDescent="0.2">
      <c r="B356" s="433" t="str">
        <f>IF(Tabla1[[#This Row],[Código_Actividad]]="","",CONCATENATE(Tabla1[[#This Row],[POA]],".",Tabla1[[#This Row],[SRS]],".",Tabla1[[#This Row],[AREA]],".",Tabla1[[#This Row],[TIPO]]))</f>
        <v>...</v>
      </c>
      <c r="C356" s="433"/>
      <c r="D356" s="433"/>
      <c r="E356" s="433"/>
      <c r="F356" s="433"/>
      <c r="G356" s="276" t="s">
        <v>1191</v>
      </c>
      <c r="H356" s="277" t="s">
        <v>1731</v>
      </c>
      <c r="I356" s="277" t="s">
        <v>1690</v>
      </c>
      <c r="J356" s="276">
        <v>2</v>
      </c>
      <c r="K356" s="278">
        <v>200</v>
      </c>
      <c r="L356" s="279">
        <f>+[3]!Tabla1[[#This Row],[Precio Unitario]]*[3]!Tabla1[[#This Row],[Cantidad de Insumos]]</f>
        <v>400</v>
      </c>
      <c r="M356" s="438">
        <v>239301</v>
      </c>
      <c r="N356" s="435" t="s">
        <v>1663</v>
      </c>
    </row>
    <row r="357" spans="2:14" s="54" customFormat="1" ht="12.75" x14ac:dyDescent="0.2">
      <c r="B357" s="433" t="str">
        <f>IF(Tabla1[[#This Row],[Código_Actividad]]="","",CONCATENATE(Tabla1[[#This Row],[POA]],".",Tabla1[[#This Row],[SRS]],".",Tabla1[[#This Row],[AREA]],".",Tabla1[[#This Row],[TIPO]]))</f>
        <v>...</v>
      </c>
      <c r="C357" s="433"/>
      <c r="D357" s="433"/>
      <c r="E357" s="433"/>
      <c r="F357" s="433"/>
      <c r="G357" s="276" t="s">
        <v>1191</v>
      </c>
      <c r="H357" s="277" t="s">
        <v>1732</v>
      </c>
      <c r="I357" s="277" t="s">
        <v>1730</v>
      </c>
      <c r="J357" s="276">
        <v>12</v>
      </c>
      <c r="K357" s="278">
        <v>300</v>
      </c>
      <c r="L357" s="279">
        <f>+[3]!Tabla1[[#This Row],[Precio Unitario]]*[3]!Tabla1[[#This Row],[Cantidad de Insumos]]</f>
        <v>3600</v>
      </c>
      <c r="M357" s="438">
        <v>239301</v>
      </c>
      <c r="N357" s="435" t="s">
        <v>1663</v>
      </c>
    </row>
    <row r="358" spans="2:14" s="54" customFormat="1" ht="12.75" x14ac:dyDescent="0.2">
      <c r="B358" s="433" t="str">
        <f>IF(Tabla1[[#This Row],[Código_Actividad]]="","",CONCATENATE(Tabla1[[#This Row],[POA]],".",Tabla1[[#This Row],[SRS]],".",Tabla1[[#This Row],[AREA]],".",Tabla1[[#This Row],[TIPO]]))</f>
        <v>...</v>
      </c>
      <c r="C358" s="433"/>
      <c r="D358" s="433"/>
      <c r="E358" s="433"/>
      <c r="F358" s="433"/>
      <c r="G358" s="276" t="s">
        <v>1191</v>
      </c>
      <c r="H358" s="277" t="s">
        <v>1733</v>
      </c>
      <c r="I358" s="277" t="s">
        <v>1730</v>
      </c>
      <c r="J358" s="276">
        <v>1</v>
      </c>
      <c r="K358" s="278">
        <v>20000</v>
      </c>
      <c r="L358" s="279">
        <f>+[3]!Tabla1[[#This Row],[Precio Unitario]]*[3]!Tabla1[[#This Row],[Cantidad de Insumos]]</f>
        <v>20000</v>
      </c>
      <c r="M358" s="438">
        <v>239301</v>
      </c>
      <c r="N358" s="435" t="s">
        <v>1663</v>
      </c>
    </row>
    <row r="359" spans="2:14" s="54" customFormat="1" ht="12.75" x14ac:dyDescent="0.2">
      <c r="B359" s="433" t="str">
        <f>IF(Tabla1[[#This Row],[Código_Actividad]]="","",CONCATENATE(Tabla1[[#This Row],[POA]],".",Tabla1[[#This Row],[SRS]],".",Tabla1[[#This Row],[AREA]],".",Tabla1[[#This Row],[TIPO]]))</f>
        <v>...</v>
      </c>
      <c r="C359" s="433"/>
      <c r="D359" s="433"/>
      <c r="E359" s="433"/>
      <c r="F359" s="433"/>
      <c r="G359" s="276" t="s">
        <v>1191</v>
      </c>
      <c r="H359" s="277" t="s">
        <v>1734</v>
      </c>
      <c r="I359" s="277" t="s">
        <v>1730</v>
      </c>
      <c r="J359" s="276">
        <v>1</v>
      </c>
      <c r="K359" s="278">
        <v>300</v>
      </c>
      <c r="L359" s="279">
        <f>+[3]!Tabla1[[#This Row],[Precio Unitario]]*[3]!Tabla1[[#This Row],[Cantidad de Insumos]]</f>
        <v>300</v>
      </c>
      <c r="M359" s="438">
        <v>239301</v>
      </c>
      <c r="N359" s="435" t="s">
        <v>1663</v>
      </c>
    </row>
    <row r="360" spans="2:14" s="54" customFormat="1" ht="12.75" x14ac:dyDescent="0.2">
      <c r="B360" s="433" t="str">
        <f>IF(Tabla1[[#This Row],[Código_Actividad]]="","",CONCATENATE(Tabla1[[#This Row],[POA]],".",Tabla1[[#This Row],[SRS]],".",Tabla1[[#This Row],[AREA]],".",Tabla1[[#This Row],[TIPO]]))</f>
        <v>...</v>
      </c>
      <c r="C360" s="433"/>
      <c r="D360" s="433"/>
      <c r="E360" s="433"/>
      <c r="F360" s="433"/>
      <c r="G360" s="276" t="s">
        <v>1191</v>
      </c>
      <c r="H360" s="277" t="s">
        <v>1735</v>
      </c>
      <c r="I360" s="277" t="s">
        <v>1690</v>
      </c>
      <c r="J360" s="276">
        <v>1</v>
      </c>
      <c r="K360" s="278">
        <v>80</v>
      </c>
      <c r="L360" s="279">
        <f>+[3]!Tabla1[[#This Row],[Precio Unitario]]*[3]!Tabla1[[#This Row],[Cantidad de Insumos]]</f>
        <v>80</v>
      </c>
      <c r="M360" s="438">
        <v>239301</v>
      </c>
      <c r="N360" s="435" t="s">
        <v>1663</v>
      </c>
    </row>
    <row r="361" spans="2:14" s="54" customFormat="1" ht="12.75" x14ac:dyDescent="0.2">
      <c r="B361" s="433" t="str">
        <f>IF(Tabla1[[#This Row],[Código_Actividad]]="","",CONCATENATE(Tabla1[[#This Row],[POA]],".",Tabla1[[#This Row],[SRS]],".",Tabla1[[#This Row],[AREA]],".",Tabla1[[#This Row],[TIPO]]))</f>
        <v>...</v>
      </c>
      <c r="C361" s="433"/>
      <c r="D361" s="433"/>
      <c r="E361" s="433"/>
      <c r="F361" s="433"/>
      <c r="G361" s="276" t="s">
        <v>1191</v>
      </c>
      <c r="H361" s="277" t="s">
        <v>1736</v>
      </c>
      <c r="I361" s="277" t="s">
        <v>1690</v>
      </c>
      <c r="J361" s="276">
        <v>2</v>
      </c>
      <c r="K361" s="278">
        <v>100</v>
      </c>
      <c r="L361" s="279">
        <f>+[3]!Tabla1[[#This Row],[Precio Unitario]]*[3]!Tabla1[[#This Row],[Cantidad de Insumos]]</f>
        <v>200</v>
      </c>
      <c r="M361" s="438">
        <v>239301</v>
      </c>
      <c r="N361" s="435" t="s">
        <v>1663</v>
      </c>
    </row>
    <row r="362" spans="2:14" s="54" customFormat="1" ht="12.75" x14ac:dyDescent="0.2">
      <c r="B362" s="433" t="str">
        <f>IF(Tabla1[[#This Row],[Código_Actividad]]="","",CONCATENATE(Tabla1[[#This Row],[POA]],".",Tabla1[[#This Row],[SRS]],".",Tabla1[[#This Row],[AREA]],".",Tabla1[[#This Row],[TIPO]]))</f>
        <v>...</v>
      </c>
      <c r="C362" s="433"/>
      <c r="D362" s="433"/>
      <c r="E362" s="433"/>
      <c r="F362" s="433"/>
      <c r="G362" s="276" t="s">
        <v>1191</v>
      </c>
      <c r="H362" s="277" t="s">
        <v>1737</v>
      </c>
      <c r="I362" s="277" t="s">
        <v>1670</v>
      </c>
      <c r="J362" s="276">
        <v>10</v>
      </c>
      <c r="K362" s="278">
        <v>70</v>
      </c>
      <c r="L362" s="279">
        <f>+[3]!Tabla1[[#This Row],[Precio Unitario]]*[3]!Tabla1[[#This Row],[Cantidad de Insumos]]</f>
        <v>700</v>
      </c>
      <c r="M362" s="438">
        <v>239301</v>
      </c>
      <c r="N362" s="435" t="s">
        <v>1663</v>
      </c>
    </row>
    <row r="363" spans="2:14" s="54" customFormat="1" ht="12.75" x14ac:dyDescent="0.2">
      <c r="B363" s="433" t="str">
        <f>IF(Tabla1[[#This Row],[Código_Actividad]]="","",CONCATENATE(Tabla1[[#This Row],[POA]],".",Tabla1[[#This Row],[SRS]],".",Tabla1[[#This Row],[AREA]],".",Tabla1[[#This Row],[TIPO]]))</f>
        <v>...</v>
      </c>
      <c r="C363" s="433"/>
      <c r="D363" s="433"/>
      <c r="E363" s="433"/>
      <c r="F363" s="433"/>
      <c r="G363" s="276" t="s">
        <v>1191</v>
      </c>
      <c r="H363" s="277" t="s">
        <v>1738</v>
      </c>
      <c r="I363" s="277" t="s">
        <v>1730</v>
      </c>
      <c r="J363" s="276">
        <v>1</v>
      </c>
      <c r="K363" s="278">
        <v>100</v>
      </c>
      <c r="L363" s="279">
        <f>+[3]!Tabla1[[#This Row],[Precio Unitario]]*[3]!Tabla1[[#This Row],[Cantidad de Insumos]]</f>
        <v>100</v>
      </c>
      <c r="M363" s="438">
        <v>239301</v>
      </c>
      <c r="N363" s="435" t="s">
        <v>1663</v>
      </c>
    </row>
    <row r="364" spans="2:14" s="54" customFormat="1" ht="12.75" x14ac:dyDescent="0.2">
      <c r="B364" s="433" t="str">
        <f>IF(Tabla1[[#This Row],[Código_Actividad]]="","",CONCATENATE(Tabla1[[#This Row],[POA]],".",Tabla1[[#This Row],[SRS]],".",Tabla1[[#This Row],[AREA]],".",Tabla1[[#This Row],[TIPO]]))</f>
        <v>...</v>
      </c>
      <c r="C364" s="433"/>
      <c r="D364" s="433"/>
      <c r="E364" s="433"/>
      <c r="F364" s="433"/>
      <c r="G364" s="276" t="s">
        <v>1192</v>
      </c>
      <c r="H364" s="277" t="s">
        <v>1729</v>
      </c>
      <c r="I364" s="277" t="s">
        <v>1730</v>
      </c>
      <c r="J364" s="276">
        <v>1</v>
      </c>
      <c r="K364" s="278">
        <v>30000</v>
      </c>
      <c r="L364" s="279">
        <f>+[3]!Tabla1[[#This Row],[Precio Unitario]]*[3]!Tabla1[[#This Row],[Cantidad de Insumos]]</f>
        <v>30000</v>
      </c>
      <c r="M364" s="438">
        <v>239301</v>
      </c>
      <c r="N364" s="435" t="s">
        <v>1663</v>
      </c>
    </row>
    <row r="365" spans="2:14" s="54" customFormat="1" ht="12.75" x14ac:dyDescent="0.2">
      <c r="B365" s="433" t="str">
        <f>IF(Tabla1[[#This Row],[Código_Actividad]]="","",CONCATENATE(Tabla1[[#This Row],[POA]],".",Tabla1[[#This Row],[SRS]],".",Tabla1[[#This Row],[AREA]],".",Tabla1[[#This Row],[TIPO]]))</f>
        <v>...</v>
      </c>
      <c r="C365" s="433"/>
      <c r="D365" s="433"/>
      <c r="E365" s="433"/>
      <c r="F365" s="433"/>
      <c r="G365" s="276" t="s">
        <v>1192</v>
      </c>
      <c r="H365" s="277" t="s">
        <v>1684</v>
      </c>
      <c r="I365" s="277" t="s">
        <v>1730</v>
      </c>
      <c r="J365" s="276">
        <v>1</v>
      </c>
      <c r="K365" s="278">
        <v>20000</v>
      </c>
      <c r="L365" s="279">
        <f>+[3]!Tabla1[[#This Row],[Precio Unitario]]*[3]!Tabla1[[#This Row],[Cantidad de Insumos]]</f>
        <v>20000</v>
      </c>
      <c r="M365" s="438">
        <v>239301</v>
      </c>
      <c r="N365" s="435" t="s">
        <v>1663</v>
      </c>
    </row>
    <row r="366" spans="2:14" s="54" customFormat="1" ht="12.75" x14ac:dyDescent="0.2">
      <c r="B366" s="433" t="str">
        <f>IF(Tabla1[[#This Row],[Código_Actividad]]="","",CONCATENATE(Tabla1[[#This Row],[POA]],".",Tabla1[[#This Row],[SRS]],".",Tabla1[[#This Row],[AREA]],".",Tabla1[[#This Row],[TIPO]]))</f>
        <v>...</v>
      </c>
      <c r="C366" s="433"/>
      <c r="D366" s="433"/>
      <c r="E366" s="433"/>
      <c r="F366" s="433"/>
      <c r="G366" s="276" t="s">
        <v>1192</v>
      </c>
      <c r="H366" s="277" t="s">
        <v>1739</v>
      </c>
      <c r="I366" s="277" t="s">
        <v>1690</v>
      </c>
      <c r="J366" s="276">
        <v>5</v>
      </c>
      <c r="K366" s="278">
        <v>200</v>
      </c>
      <c r="L366" s="279">
        <f>+[3]!Tabla1[[#This Row],[Precio Unitario]]*[3]!Tabla1[[#This Row],[Cantidad de Insumos]]</f>
        <v>1000</v>
      </c>
      <c r="M366" s="438">
        <v>239301</v>
      </c>
      <c r="N366" s="435" t="s">
        <v>1663</v>
      </c>
    </row>
    <row r="367" spans="2:14" s="54" customFormat="1" ht="12.75" x14ac:dyDescent="0.2">
      <c r="B367" s="433" t="str">
        <f>IF(Tabla1[[#This Row],[Código_Actividad]]="","",CONCATENATE(Tabla1[[#This Row],[POA]],".",Tabla1[[#This Row],[SRS]],".",Tabla1[[#This Row],[AREA]],".",Tabla1[[#This Row],[TIPO]]))</f>
        <v>...</v>
      </c>
      <c r="C367" s="433"/>
      <c r="D367" s="433"/>
      <c r="E367" s="433"/>
      <c r="F367" s="433"/>
      <c r="G367" s="276" t="s">
        <v>1192</v>
      </c>
      <c r="H367" s="277" t="s">
        <v>1740</v>
      </c>
      <c r="I367" s="277" t="s">
        <v>635</v>
      </c>
      <c r="J367" s="276">
        <v>12</v>
      </c>
      <c r="K367" s="278">
        <v>300</v>
      </c>
      <c r="L367" s="279">
        <f>+[3]!Tabla1[[#This Row],[Precio Unitario]]*[3]!Tabla1[[#This Row],[Cantidad de Insumos]]</f>
        <v>3600</v>
      </c>
      <c r="M367" s="438">
        <v>239301</v>
      </c>
      <c r="N367" s="435" t="s">
        <v>1663</v>
      </c>
    </row>
    <row r="368" spans="2:14" s="54" customFormat="1" ht="12.75" x14ac:dyDescent="0.2">
      <c r="B368" s="433" t="str">
        <f>IF(Tabla1[[#This Row],[Código_Actividad]]="","",CONCATENATE(Tabla1[[#This Row],[POA]],".",Tabla1[[#This Row],[SRS]],".",Tabla1[[#This Row],[AREA]],".",Tabla1[[#This Row],[TIPO]]))</f>
        <v>...</v>
      </c>
      <c r="C368" s="433"/>
      <c r="D368" s="433"/>
      <c r="E368" s="433"/>
      <c r="F368" s="433"/>
      <c r="G368" s="276" t="s">
        <v>1192</v>
      </c>
      <c r="H368" s="277" t="s">
        <v>1733</v>
      </c>
      <c r="I368" s="277" t="s">
        <v>1730</v>
      </c>
      <c r="J368" s="276">
        <v>1</v>
      </c>
      <c r="K368" s="278">
        <v>20000</v>
      </c>
      <c r="L368" s="279">
        <f>+[3]!Tabla1[[#This Row],[Precio Unitario]]*[3]!Tabla1[[#This Row],[Cantidad de Insumos]]</f>
        <v>20000</v>
      </c>
      <c r="M368" s="438">
        <v>239301</v>
      </c>
      <c r="N368" s="435" t="s">
        <v>1663</v>
      </c>
    </row>
    <row r="369" spans="2:14" s="54" customFormat="1" ht="12.75" x14ac:dyDescent="0.2">
      <c r="B369" s="433" t="str">
        <f>IF(Tabla1[[#This Row],[Código_Actividad]]="","",CONCATENATE(Tabla1[[#This Row],[POA]],".",Tabla1[[#This Row],[SRS]],".",Tabla1[[#This Row],[AREA]],".",Tabla1[[#This Row],[TIPO]]))</f>
        <v>...</v>
      </c>
      <c r="C369" s="433"/>
      <c r="D369" s="433"/>
      <c r="E369" s="433"/>
      <c r="F369" s="433"/>
      <c r="G369" s="276" t="s">
        <v>1192</v>
      </c>
      <c r="H369" s="277" t="s">
        <v>1734</v>
      </c>
      <c r="I369" s="277" t="s">
        <v>1730</v>
      </c>
      <c r="J369" s="276">
        <v>1</v>
      </c>
      <c r="K369" s="278">
        <v>300</v>
      </c>
      <c r="L369" s="279">
        <f>+[3]!Tabla1[[#This Row],[Precio Unitario]]*[3]!Tabla1[[#This Row],[Cantidad de Insumos]]</f>
        <v>300</v>
      </c>
      <c r="M369" s="438">
        <v>239301</v>
      </c>
      <c r="N369" s="435" t="s">
        <v>1663</v>
      </c>
    </row>
    <row r="370" spans="2:14" s="54" customFormat="1" ht="12.75" x14ac:dyDescent="0.2">
      <c r="B370" s="433" t="str">
        <f>IF(Tabla1[[#This Row],[Código_Actividad]]="","",CONCATENATE(Tabla1[[#This Row],[POA]],".",Tabla1[[#This Row],[SRS]],".",Tabla1[[#This Row],[AREA]],".",Tabla1[[#This Row],[TIPO]]))</f>
        <v>...</v>
      </c>
      <c r="C370" s="433"/>
      <c r="D370" s="433"/>
      <c r="E370" s="433"/>
      <c r="F370" s="433"/>
      <c r="G370" s="276" t="s">
        <v>1192</v>
      </c>
      <c r="H370" s="277" t="s">
        <v>1735</v>
      </c>
      <c r="I370" s="277" t="s">
        <v>1730</v>
      </c>
      <c r="J370" s="276">
        <v>1</v>
      </c>
      <c r="K370" s="278">
        <v>80</v>
      </c>
      <c r="L370" s="279">
        <f>+[3]!Tabla1[[#This Row],[Precio Unitario]]*[3]!Tabla1[[#This Row],[Cantidad de Insumos]]</f>
        <v>80</v>
      </c>
      <c r="M370" s="438">
        <v>239301</v>
      </c>
      <c r="N370" s="435" t="s">
        <v>1663</v>
      </c>
    </row>
    <row r="371" spans="2:14" s="54" customFormat="1" ht="12.75" x14ac:dyDescent="0.2">
      <c r="B371" s="433" t="str">
        <f>IF(Tabla1[[#This Row],[Código_Actividad]]="","",CONCATENATE(Tabla1[[#This Row],[POA]],".",Tabla1[[#This Row],[SRS]],".",Tabla1[[#This Row],[AREA]],".",Tabla1[[#This Row],[TIPO]]))</f>
        <v>...</v>
      </c>
      <c r="C371" s="433"/>
      <c r="D371" s="433"/>
      <c r="E371" s="433"/>
      <c r="F371" s="433"/>
      <c r="G371" s="276" t="s">
        <v>1192</v>
      </c>
      <c r="H371" s="277" t="s">
        <v>1736</v>
      </c>
      <c r="I371" s="277" t="s">
        <v>1662</v>
      </c>
      <c r="J371" s="276">
        <v>1</v>
      </c>
      <c r="K371" s="278">
        <v>100</v>
      </c>
      <c r="L371" s="279">
        <f>+[3]!Tabla1[[#This Row],[Precio Unitario]]*[3]!Tabla1[[#This Row],[Cantidad de Insumos]]</f>
        <v>100</v>
      </c>
      <c r="M371" s="438">
        <v>239301</v>
      </c>
      <c r="N371" s="435" t="s">
        <v>1663</v>
      </c>
    </row>
    <row r="372" spans="2:14" s="54" customFormat="1" ht="12.75" x14ac:dyDescent="0.2">
      <c r="B372" s="433" t="str">
        <f>IF(Tabla1[[#This Row],[Código_Actividad]]="","",CONCATENATE(Tabla1[[#This Row],[POA]],".",Tabla1[[#This Row],[SRS]],".",Tabla1[[#This Row],[AREA]],".",Tabla1[[#This Row],[TIPO]]))</f>
        <v>...</v>
      </c>
      <c r="C372" s="433"/>
      <c r="D372" s="433"/>
      <c r="E372" s="433"/>
      <c r="F372" s="433"/>
      <c r="G372" s="276" t="s">
        <v>1192</v>
      </c>
      <c r="H372" s="277" t="s">
        <v>1737</v>
      </c>
      <c r="I372" s="277" t="s">
        <v>1730</v>
      </c>
      <c r="J372" s="276">
        <v>10</v>
      </c>
      <c r="K372" s="278">
        <v>70</v>
      </c>
      <c r="L372" s="279">
        <f>+[3]!Tabla1[[#This Row],[Precio Unitario]]*[3]!Tabla1[[#This Row],[Cantidad de Insumos]]</f>
        <v>700</v>
      </c>
      <c r="M372" s="438">
        <v>239301</v>
      </c>
      <c r="N372" s="435" t="s">
        <v>1663</v>
      </c>
    </row>
    <row r="373" spans="2:14" s="54" customFormat="1" ht="12.75" x14ac:dyDescent="0.2">
      <c r="B373" s="433" t="str">
        <f>IF(Tabla1[[#This Row],[Código_Actividad]]="","",CONCATENATE(Tabla1[[#This Row],[POA]],".",Tabla1[[#This Row],[SRS]],".",Tabla1[[#This Row],[AREA]],".",Tabla1[[#This Row],[TIPO]]))</f>
        <v>...</v>
      </c>
      <c r="C373" s="433"/>
      <c r="D373" s="433"/>
      <c r="E373" s="433"/>
      <c r="F373" s="433"/>
      <c r="G373" s="276" t="s">
        <v>1192</v>
      </c>
      <c r="H373" s="277" t="s">
        <v>1738</v>
      </c>
      <c r="I373" s="277" t="s">
        <v>1730</v>
      </c>
      <c r="J373" s="276">
        <v>1</v>
      </c>
      <c r="K373" s="278">
        <v>100</v>
      </c>
      <c r="L373" s="279">
        <f>+[3]!Tabla1[[#This Row],[Precio Unitario]]*[3]!Tabla1[[#This Row],[Cantidad de Insumos]]</f>
        <v>100</v>
      </c>
      <c r="M373" s="438">
        <v>239301</v>
      </c>
      <c r="N373" s="435" t="s">
        <v>1663</v>
      </c>
    </row>
    <row r="374" spans="2:14" s="54" customFormat="1" ht="12.75" x14ac:dyDescent="0.2">
      <c r="B374" s="433" t="str">
        <f>IF(Tabla1[[#This Row],[Código_Actividad]]="","",CONCATENATE(Tabla1[[#This Row],[POA]],".",Tabla1[[#This Row],[SRS]],".",Tabla1[[#This Row],[AREA]],".",Tabla1[[#This Row],[TIPO]]))</f>
        <v>...</v>
      </c>
      <c r="C374" s="433"/>
      <c r="D374" s="433"/>
      <c r="E374" s="433"/>
      <c r="F374" s="433"/>
      <c r="G374" s="434" t="s">
        <v>1193</v>
      </c>
      <c r="H374" s="435" t="s">
        <v>1729</v>
      </c>
      <c r="I374" s="436" t="s">
        <v>1730</v>
      </c>
      <c r="J374" s="434">
        <v>1</v>
      </c>
      <c r="K374" s="437">
        <v>30000</v>
      </c>
      <c r="L374" s="437">
        <f>+[3]!Tabla1[[#This Row],[Precio Unitario]]*[3]!Tabla1[[#This Row],[Cantidad de Insumos]]</f>
        <v>30000</v>
      </c>
      <c r="M374" s="438">
        <v>239301</v>
      </c>
      <c r="N374" s="435" t="s">
        <v>1663</v>
      </c>
    </row>
    <row r="375" spans="2:14" s="54" customFormat="1" ht="12.75" x14ac:dyDescent="0.2">
      <c r="B375" s="433" t="str">
        <f>IF(Tabla1[[#This Row],[Código_Actividad]]="","",CONCATENATE(Tabla1[[#This Row],[POA]],".",Tabla1[[#This Row],[SRS]],".",Tabla1[[#This Row],[AREA]],".",Tabla1[[#This Row],[TIPO]]))</f>
        <v>...</v>
      </c>
      <c r="C375" s="433"/>
      <c r="D375" s="433"/>
      <c r="E375" s="433"/>
      <c r="F375" s="433"/>
      <c r="G375" s="276" t="s">
        <v>1193</v>
      </c>
      <c r="H375" s="277" t="s">
        <v>1684</v>
      </c>
      <c r="I375" s="277" t="s">
        <v>1730</v>
      </c>
      <c r="J375" s="276">
        <v>1</v>
      </c>
      <c r="K375" s="278">
        <v>20000</v>
      </c>
      <c r="L375" s="279">
        <f>+[3]!Tabla1[[#This Row],[Precio Unitario]]*[3]!Tabla1[[#This Row],[Cantidad de Insumos]]</f>
        <v>20000</v>
      </c>
      <c r="M375" s="438">
        <v>239301</v>
      </c>
      <c r="N375" s="435" t="s">
        <v>1663</v>
      </c>
    </row>
    <row r="376" spans="2:14" s="54" customFormat="1" ht="12.75" x14ac:dyDescent="0.2">
      <c r="B376" s="433" t="str">
        <f>IF(Tabla1[[#This Row],[Código_Actividad]]="","",CONCATENATE(Tabla1[[#This Row],[POA]],".",Tabla1[[#This Row],[SRS]],".",Tabla1[[#This Row],[AREA]],".",Tabla1[[#This Row],[TIPO]]))</f>
        <v>...</v>
      </c>
      <c r="C376" s="433"/>
      <c r="D376" s="433"/>
      <c r="E376" s="433"/>
      <c r="F376" s="433"/>
      <c r="G376" s="276" t="s">
        <v>1193</v>
      </c>
      <c r="H376" s="277" t="s">
        <v>1739</v>
      </c>
      <c r="I376" s="277" t="s">
        <v>1690</v>
      </c>
      <c r="J376" s="276">
        <v>5</v>
      </c>
      <c r="K376" s="278">
        <v>200</v>
      </c>
      <c r="L376" s="279">
        <f>+[3]!Tabla1[[#This Row],[Precio Unitario]]*[3]!Tabla1[[#This Row],[Cantidad de Insumos]]</f>
        <v>1000</v>
      </c>
      <c r="M376" s="438">
        <v>239301</v>
      </c>
      <c r="N376" s="435" t="s">
        <v>1663</v>
      </c>
    </row>
    <row r="377" spans="2:14" s="54" customFormat="1" ht="12.75" x14ac:dyDescent="0.2">
      <c r="B377" s="433" t="str">
        <f>IF(Tabla1[[#This Row],[Código_Actividad]]="","",CONCATENATE(Tabla1[[#This Row],[POA]],".",Tabla1[[#This Row],[SRS]],".",Tabla1[[#This Row],[AREA]],".",Tabla1[[#This Row],[TIPO]]))</f>
        <v>...</v>
      </c>
      <c r="C377" s="433"/>
      <c r="D377" s="433"/>
      <c r="E377" s="433"/>
      <c r="F377" s="433"/>
      <c r="G377" s="276" t="s">
        <v>1193</v>
      </c>
      <c r="H377" s="277" t="s">
        <v>1732</v>
      </c>
      <c r="I377" s="277" t="s">
        <v>1730</v>
      </c>
      <c r="J377" s="276">
        <v>10</v>
      </c>
      <c r="K377" s="278">
        <v>300</v>
      </c>
      <c r="L377" s="279">
        <f>+[3]!Tabla1[[#This Row],[Precio Unitario]]*[3]!Tabla1[[#This Row],[Cantidad de Insumos]]</f>
        <v>3000</v>
      </c>
      <c r="M377" s="438">
        <v>239301</v>
      </c>
      <c r="N377" s="435" t="s">
        <v>1663</v>
      </c>
    </row>
    <row r="378" spans="2:14" s="54" customFormat="1" ht="12.75" x14ac:dyDescent="0.2">
      <c r="B378" s="433" t="str">
        <f>IF(Tabla1[[#This Row],[Código_Actividad]]="","",CONCATENATE(Tabla1[[#This Row],[POA]],".",Tabla1[[#This Row],[SRS]],".",Tabla1[[#This Row],[AREA]],".",Tabla1[[#This Row],[TIPO]]))</f>
        <v>...</v>
      </c>
      <c r="C378" s="433"/>
      <c r="D378" s="433"/>
      <c r="E378" s="433"/>
      <c r="F378" s="433"/>
      <c r="G378" s="276" t="s">
        <v>1193</v>
      </c>
      <c r="H378" s="277" t="s">
        <v>1733</v>
      </c>
      <c r="I378" s="277" t="s">
        <v>1730</v>
      </c>
      <c r="J378" s="276">
        <v>1</v>
      </c>
      <c r="K378" s="278">
        <v>20000</v>
      </c>
      <c r="L378" s="279">
        <f>+[3]!Tabla1[[#This Row],[Precio Unitario]]*[3]!Tabla1[[#This Row],[Cantidad de Insumos]]</f>
        <v>20000</v>
      </c>
      <c r="M378" s="438">
        <v>239301</v>
      </c>
      <c r="N378" s="435" t="s">
        <v>1663</v>
      </c>
    </row>
    <row r="379" spans="2:14" ht="12.75" x14ac:dyDescent="0.2">
      <c r="B379" s="433" t="str">
        <f>IF(Tabla1[[#This Row],[Código_Actividad]]="","",CONCATENATE(Tabla1[[#This Row],[POA]],".",Tabla1[[#This Row],[SRS]],".",Tabla1[[#This Row],[AREA]],".",Tabla1[[#This Row],[TIPO]]))</f>
        <v>...</v>
      </c>
      <c r="C379" s="433"/>
      <c r="D379" s="433"/>
      <c r="E379" s="433"/>
      <c r="F379" s="433"/>
      <c r="G379" s="276" t="s">
        <v>1193</v>
      </c>
      <c r="H379" s="277" t="s">
        <v>1735</v>
      </c>
      <c r="I379" s="277" t="s">
        <v>1690</v>
      </c>
      <c r="J379" s="276">
        <v>1</v>
      </c>
      <c r="K379" s="278">
        <v>80</v>
      </c>
      <c r="L379" s="279">
        <f>+[3]!Tabla1[[#This Row],[Precio Unitario]]*[3]!Tabla1[[#This Row],[Cantidad de Insumos]]</f>
        <v>80</v>
      </c>
      <c r="M379" s="438">
        <v>239301</v>
      </c>
      <c r="N379" s="435" t="s">
        <v>1663</v>
      </c>
    </row>
    <row r="380" spans="2:14" ht="12.75" x14ac:dyDescent="0.2">
      <c r="B380" s="433" t="str">
        <f>IF(Tabla1[[#This Row],[Código_Actividad]]="","",CONCATENATE(Tabla1[[#This Row],[POA]],".",Tabla1[[#This Row],[SRS]],".",Tabla1[[#This Row],[AREA]],".",Tabla1[[#This Row],[TIPO]]))</f>
        <v>...</v>
      </c>
      <c r="C380" s="433"/>
      <c r="D380" s="433"/>
      <c r="E380" s="433"/>
      <c r="F380" s="433"/>
      <c r="G380" s="276" t="s">
        <v>1194</v>
      </c>
      <c r="H380" s="277" t="s">
        <v>1664</v>
      </c>
      <c r="I380" s="277" t="s">
        <v>1665</v>
      </c>
      <c r="J380" s="276">
        <v>12</v>
      </c>
      <c r="K380" s="278">
        <v>300</v>
      </c>
      <c r="L380" s="279">
        <f>+[3]!Tabla1[[#This Row],[Precio Unitario]]*[3]!Tabla1[[#This Row],[Cantidad de Insumos]]</f>
        <v>3600</v>
      </c>
      <c r="M380" s="438">
        <v>239301</v>
      </c>
      <c r="N380" s="435" t="s">
        <v>1663</v>
      </c>
    </row>
    <row r="381" spans="2:14" ht="12.75" x14ac:dyDescent="0.2">
      <c r="B381" s="433" t="str">
        <f>IF(Tabla1[[#This Row],[Código_Actividad]]="","",CONCATENATE(Tabla1[[#This Row],[POA]],".",Tabla1[[#This Row],[SRS]],".",Tabla1[[#This Row],[AREA]],".",Tabla1[[#This Row],[TIPO]]))</f>
        <v>...</v>
      </c>
      <c r="C381" s="433"/>
      <c r="D381" s="433"/>
      <c r="E381" s="433"/>
      <c r="F381" s="433"/>
      <c r="G381" s="276" t="s">
        <v>1194</v>
      </c>
      <c r="H381" s="277" t="s">
        <v>1675</v>
      </c>
      <c r="I381" s="440" t="s">
        <v>1670</v>
      </c>
      <c r="J381" s="276">
        <v>1</v>
      </c>
      <c r="K381" s="279">
        <v>20000</v>
      </c>
      <c r="L381" s="279">
        <f>+[3]!Tabla1[[#This Row],[Precio Unitario]]*[3]!Tabla1[[#This Row],[Cantidad de Insumos]]</f>
        <v>20000</v>
      </c>
      <c r="M381" s="438">
        <v>239301</v>
      </c>
      <c r="N381" s="435" t="s">
        <v>1663</v>
      </c>
    </row>
    <row r="382" spans="2:14" ht="12.75" x14ac:dyDescent="0.2">
      <c r="B382" s="433" t="str">
        <f>IF(Tabla1[[#This Row],[Código_Actividad]]="","",CONCATENATE(Tabla1[[#This Row],[POA]],".",Tabla1[[#This Row],[SRS]],".",Tabla1[[#This Row],[AREA]],".",Tabla1[[#This Row],[TIPO]]))</f>
        <v>...</v>
      </c>
      <c r="C382" s="433"/>
      <c r="D382" s="433"/>
      <c r="E382" s="433"/>
      <c r="F382" s="433"/>
      <c r="G382" s="276" t="s">
        <v>1194</v>
      </c>
      <c r="H382" s="277" t="s">
        <v>1741</v>
      </c>
      <c r="I382" s="277" t="s">
        <v>1718</v>
      </c>
      <c r="J382" s="276">
        <v>2</v>
      </c>
      <c r="K382" s="278">
        <v>80</v>
      </c>
      <c r="L382" s="279">
        <f>+[3]!Tabla1[[#This Row],[Precio Unitario]]*[3]!Tabla1[[#This Row],[Cantidad de Insumos]]</f>
        <v>160</v>
      </c>
      <c r="M382" s="438">
        <v>239301</v>
      </c>
      <c r="N382" s="435" t="s">
        <v>1663</v>
      </c>
    </row>
    <row r="383" spans="2:14" ht="12.75" x14ac:dyDescent="0.2">
      <c r="B383" s="433" t="str">
        <f>IF(Tabla1[[#This Row],[Código_Actividad]]="","",CONCATENATE(Tabla1[[#This Row],[POA]],".",Tabla1[[#This Row],[SRS]],".",Tabla1[[#This Row],[AREA]],".",Tabla1[[#This Row],[TIPO]]))</f>
        <v>...</v>
      </c>
      <c r="C383" s="433"/>
      <c r="D383" s="433"/>
      <c r="E383" s="433"/>
      <c r="F383" s="433"/>
      <c r="G383" s="276" t="s">
        <v>1194</v>
      </c>
      <c r="H383" s="277" t="s">
        <v>1742</v>
      </c>
      <c r="I383" s="277" t="s">
        <v>1718</v>
      </c>
      <c r="J383" s="276">
        <v>2</v>
      </c>
      <c r="K383" s="278">
        <v>200</v>
      </c>
      <c r="L383" s="279">
        <f>+[3]!Tabla1[[#This Row],[Precio Unitario]]*[3]!Tabla1[[#This Row],[Cantidad de Insumos]]</f>
        <v>400</v>
      </c>
      <c r="M383" s="438">
        <v>239301</v>
      </c>
      <c r="N383" s="435" t="s">
        <v>1663</v>
      </c>
    </row>
    <row r="384" spans="2:14" ht="12.75" x14ac:dyDescent="0.2">
      <c r="B384" s="433" t="str">
        <f>IF(Tabla1[[#This Row],[Código_Actividad]]="","",CONCATENATE(Tabla1[[#This Row],[POA]],".",Tabla1[[#This Row],[SRS]],".",Tabla1[[#This Row],[AREA]],".",Tabla1[[#This Row],[TIPO]]))</f>
        <v>...</v>
      </c>
      <c r="C384" s="433"/>
      <c r="D384" s="433"/>
      <c r="E384" s="433"/>
      <c r="F384" s="433"/>
      <c r="G384" s="434" t="s">
        <v>1194</v>
      </c>
      <c r="H384" s="435" t="s">
        <v>1666</v>
      </c>
      <c r="I384" s="436" t="s">
        <v>1667</v>
      </c>
      <c r="J384" s="434">
        <v>5</v>
      </c>
      <c r="K384" s="437">
        <v>200</v>
      </c>
      <c r="L384" s="437">
        <f>+[3]!Tabla1[[#This Row],[Precio Unitario]]*[3]!Tabla1[[#This Row],[Cantidad de Insumos]]</f>
        <v>1000</v>
      </c>
      <c r="M384" s="438">
        <v>239301</v>
      </c>
      <c r="N384" s="435" t="s">
        <v>1663</v>
      </c>
    </row>
    <row r="385" spans="2:14" ht="12.75" x14ac:dyDescent="0.2">
      <c r="B385" s="433" t="str">
        <f>IF(Tabla1[[#This Row],[Código_Actividad]]="","",CONCATENATE(Tabla1[[#This Row],[POA]],".",Tabla1[[#This Row],[SRS]],".",Tabla1[[#This Row],[AREA]],".",Tabla1[[#This Row],[TIPO]]))</f>
        <v>...</v>
      </c>
      <c r="C385" s="433"/>
      <c r="D385" s="433"/>
      <c r="E385" s="433"/>
      <c r="F385" s="433"/>
      <c r="G385" s="434" t="s">
        <v>1194</v>
      </c>
      <c r="H385" s="435" t="s">
        <v>1668</v>
      </c>
      <c r="I385" s="436" t="s">
        <v>1667</v>
      </c>
      <c r="J385" s="434">
        <v>3</v>
      </c>
      <c r="K385" s="437">
        <v>200</v>
      </c>
      <c r="L385" s="437">
        <f>+[3]!Tabla1[[#This Row],[Precio Unitario]]*[3]!Tabla1[[#This Row],[Cantidad de Insumos]]</f>
        <v>600</v>
      </c>
      <c r="M385" s="438">
        <v>239301</v>
      </c>
      <c r="N385" s="435" t="s">
        <v>1663</v>
      </c>
    </row>
    <row r="386" spans="2:14" ht="12.75" x14ac:dyDescent="0.2">
      <c r="B386" s="433" t="str">
        <f>IF(Tabla1[[#This Row],[Código_Actividad]]="","",CONCATENATE(Tabla1[[#This Row],[POA]],".",Tabla1[[#This Row],[SRS]],".",Tabla1[[#This Row],[AREA]],".",Tabla1[[#This Row],[TIPO]]))</f>
        <v>...</v>
      </c>
      <c r="C386" s="433"/>
      <c r="D386" s="433"/>
      <c r="E386" s="433"/>
      <c r="F386" s="433"/>
      <c r="G386" s="276" t="s">
        <v>1194</v>
      </c>
      <c r="H386" s="277" t="s">
        <v>1671</v>
      </c>
      <c r="I386" s="277" t="s">
        <v>1667</v>
      </c>
      <c r="J386" s="276">
        <v>2</v>
      </c>
      <c r="K386" s="278">
        <v>200</v>
      </c>
      <c r="L386" s="279">
        <f>+[3]!Tabla1[[#This Row],[Precio Unitario]]*[3]!Tabla1[[#This Row],[Cantidad de Insumos]]</f>
        <v>400</v>
      </c>
      <c r="M386" s="438">
        <v>239301</v>
      </c>
      <c r="N386" s="435" t="s">
        <v>1663</v>
      </c>
    </row>
    <row r="387" spans="2:14" ht="12.75" x14ac:dyDescent="0.2">
      <c r="B387" s="433" t="str">
        <f>IF(Tabla1[[#This Row],[Código_Actividad]]="","",CONCATENATE(Tabla1[[#This Row],[POA]],".",Tabla1[[#This Row],[SRS]],".",Tabla1[[#This Row],[AREA]],".",Tabla1[[#This Row],[TIPO]]))</f>
        <v>...</v>
      </c>
      <c r="C387" s="433"/>
      <c r="D387" s="433"/>
      <c r="E387" s="433"/>
      <c r="F387" s="433"/>
      <c r="G387" s="276" t="s">
        <v>1194</v>
      </c>
      <c r="H387" s="277" t="s">
        <v>1669</v>
      </c>
      <c r="I387" s="277" t="s">
        <v>1718</v>
      </c>
      <c r="J387" s="276">
        <v>5</v>
      </c>
      <c r="K387" s="278">
        <v>300</v>
      </c>
      <c r="L387" s="279">
        <f>+[3]!Tabla1[[#This Row],[Precio Unitario]]*[3]!Tabla1[[#This Row],[Cantidad de Insumos]]</f>
        <v>1500</v>
      </c>
      <c r="M387" s="438">
        <v>239301</v>
      </c>
      <c r="N387" s="435" t="s">
        <v>1663</v>
      </c>
    </row>
    <row r="388" spans="2:14" ht="12.75" x14ac:dyDescent="0.2">
      <c r="B388" s="433" t="str">
        <f>IF(Tabla1[[#This Row],[Código_Actividad]]="","",CONCATENATE(Tabla1[[#This Row],[POA]],".",Tabla1[[#This Row],[SRS]],".",Tabla1[[#This Row],[AREA]],".",Tabla1[[#This Row],[TIPO]]))</f>
        <v>...</v>
      </c>
      <c r="C388" s="433"/>
      <c r="D388" s="433"/>
      <c r="E388" s="433"/>
      <c r="F388" s="433"/>
      <c r="G388" s="276" t="s">
        <v>1194</v>
      </c>
      <c r="H388" s="277" t="s">
        <v>1697</v>
      </c>
      <c r="I388" s="277" t="s">
        <v>1670</v>
      </c>
      <c r="J388" s="276">
        <v>2</v>
      </c>
      <c r="K388" s="278">
        <v>50</v>
      </c>
      <c r="L388" s="279">
        <f>+[3]!Tabla1[[#This Row],[Precio Unitario]]*[3]!Tabla1[[#This Row],[Cantidad de Insumos]]</f>
        <v>100</v>
      </c>
      <c r="M388" s="438">
        <v>239301</v>
      </c>
      <c r="N388" s="435" t="s">
        <v>1663</v>
      </c>
    </row>
    <row r="389" spans="2:14" ht="12.75" x14ac:dyDescent="0.2">
      <c r="B389" s="433" t="str">
        <f>IF(Tabla1[[#This Row],[Código_Actividad]]="","",CONCATENATE(Tabla1[[#This Row],[POA]],".",Tabla1[[#This Row],[SRS]],".",Tabla1[[#This Row],[AREA]],".",Tabla1[[#This Row],[TIPO]]))</f>
        <v>...</v>
      </c>
      <c r="C389" s="433"/>
      <c r="D389" s="433"/>
      <c r="E389" s="433"/>
      <c r="F389" s="433"/>
      <c r="G389" s="276" t="s">
        <v>1194</v>
      </c>
      <c r="H389" s="277" t="s">
        <v>1706</v>
      </c>
      <c r="I389" s="277" t="s">
        <v>1718</v>
      </c>
      <c r="J389" s="276">
        <v>1</v>
      </c>
      <c r="K389" s="278">
        <v>100</v>
      </c>
      <c r="L389" s="279">
        <f>+[3]!Tabla1[[#This Row],[Precio Unitario]]*[3]!Tabla1[[#This Row],[Cantidad de Insumos]]</f>
        <v>100</v>
      </c>
      <c r="M389" s="438">
        <v>239301</v>
      </c>
      <c r="N389" s="435" t="s">
        <v>1663</v>
      </c>
    </row>
    <row r="390" spans="2:14" ht="12.75" x14ac:dyDescent="0.2">
      <c r="B390" s="433" t="str">
        <f>IF(Tabla1[[#This Row],[Código_Actividad]]="","",CONCATENATE(Tabla1[[#This Row],[POA]],".",Tabla1[[#This Row],[SRS]],".",Tabla1[[#This Row],[AREA]],".",Tabla1[[#This Row],[TIPO]]))</f>
        <v>...</v>
      </c>
      <c r="C390" s="433"/>
      <c r="D390" s="433"/>
      <c r="E390" s="433"/>
      <c r="F390" s="433"/>
      <c r="G390" s="276" t="s">
        <v>1194</v>
      </c>
      <c r="H390" s="277" t="s">
        <v>1743</v>
      </c>
      <c r="I390" s="440" t="s">
        <v>1670</v>
      </c>
      <c r="J390" s="276">
        <v>5</v>
      </c>
      <c r="K390" s="279">
        <v>50</v>
      </c>
      <c r="L390" s="279">
        <f>+[3]!Tabla1[[#This Row],[Precio Unitario]]*[3]!Tabla1[[#This Row],[Cantidad de Insumos]]</f>
        <v>250</v>
      </c>
      <c r="M390" s="438">
        <v>239301</v>
      </c>
      <c r="N390" s="435" t="s">
        <v>1663</v>
      </c>
    </row>
    <row r="391" spans="2:14" ht="12.75" x14ac:dyDescent="0.2">
      <c r="B391" s="433" t="str">
        <f>IF(Tabla1[[#This Row],[Código_Actividad]]="","",CONCATENATE(Tabla1[[#This Row],[POA]],".",Tabla1[[#This Row],[SRS]],".",Tabla1[[#This Row],[AREA]],".",Tabla1[[#This Row],[TIPO]]))</f>
        <v>...</v>
      </c>
      <c r="C391" s="433"/>
      <c r="D391" s="433"/>
      <c r="E391" s="433"/>
      <c r="F391" s="433"/>
      <c r="G391" s="276" t="s">
        <v>1194</v>
      </c>
      <c r="H391" s="277" t="s">
        <v>1699</v>
      </c>
      <c r="I391" s="440" t="s">
        <v>1670</v>
      </c>
      <c r="J391" s="276">
        <v>5</v>
      </c>
      <c r="K391" s="279">
        <v>100</v>
      </c>
      <c r="L391" s="279">
        <f>+[3]!Tabla1[[#This Row],[Precio Unitario]]*[3]!Tabla1[[#This Row],[Cantidad de Insumos]]</f>
        <v>500</v>
      </c>
      <c r="M391" s="438">
        <v>239301</v>
      </c>
      <c r="N391" s="435" t="s">
        <v>1663</v>
      </c>
    </row>
    <row r="392" spans="2:14" ht="12.75" x14ac:dyDescent="0.2">
      <c r="B392" s="433" t="str">
        <f>IF(Tabla1[[#This Row],[Código_Actividad]]="","",CONCATENATE(Tabla1[[#This Row],[POA]],".",Tabla1[[#This Row],[SRS]],".",Tabla1[[#This Row],[AREA]],".",Tabla1[[#This Row],[TIPO]]))</f>
        <v>...</v>
      </c>
      <c r="C392" s="433"/>
      <c r="D392" s="433"/>
      <c r="E392" s="433"/>
      <c r="F392" s="433"/>
      <c r="G392" s="276" t="s">
        <v>1194</v>
      </c>
      <c r="H392" s="277" t="s">
        <v>1744</v>
      </c>
      <c r="I392" s="440" t="s">
        <v>1670</v>
      </c>
      <c r="J392" s="276">
        <v>1</v>
      </c>
      <c r="K392" s="279">
        <v>2000</v>
      </c>
      <c r="L392" s="279">
        <f>+[3]!Tabla1[[#This Row],[Precio Unitario]]*[3]!Tabla1[[#This Row],[Cantidad de Insumos]]</f>
        <v>2000</v>
      </c>
      <c r="M392" s="438">
        <v>239301</v>
      </c>
      <c r="N392" s="435" t="s">
        <v>1663</v>
      </c>
    </row>
    <row r="393" spans="2:14" ht="12.75" x14ac:dyDescent="0.2">
      <c r="B393" s="433" t="str">
        <f>IF(Tabla1[[#This Row],[Código_Actividad]]="","",CONCATENATE(Tabla1[[#This Row],[POA]],".",Tabla1[[#This Row],[SRS]],".",Tabla1[[#This Row],[AREA]],".",Tabla1[[#This Row],[TIPO]]))</f>
        <v>...</v>
      </c>
      <c r="C393" s="433"/>
      <c r="D393" s="433"/>
      <c r="E393" s="433"/>
      <c r="F393" s="433"/>
      <c r="G393" s="276" t="s">
        <v>1194</v>
      </c>
      <c r="H393" s="277" t="s">
        <v>1709</v>
      </c>
      <c r="I393" s="440" t="s">
        <v>1710</v>
      </c>
      <c r="J393" s="276">
        <v>1</v>
      </c>
      <c r="K393" s="279">
        <v>350</v>
      </c>
      <c r="L393" s="279">
        <f>+[3]!Tabla1[[#This Row],[Precio Unitario]]*[3]!Tabla1[[#This Row],[Cantidad de Insumos]]</f>
        <v>350</v>
      </c>
      <c r="M393" s="438">
        <v>239301</v>
      </c>
      <c r="N393" s="435" t="s">
        <v>1663</v>
      </c>
    </row>
    <row r="394" spans="2:14" ht="12.75" x14ac:dyDescent="0.2">
      <c r="B394" s="433" t="str">
        <f>IF(Tabla1[[#This Row],[Código_Actividad]]="","",CONCATENATE(Tabla1[[#This Row],[POA]],".",Tabla1[[#This Row],[SRS]],".",Tabla1[[#This Row],[AREA]],".",Tabla1[[#This Row],[TIPO]]))</f>
        <v>...</v>
      </c>
      <c r="C394" s="433"/>
      <c r="D394" s="433"/>
      <c r="E394" s="433"/>
      <c r="F394" s="433"/>
      <c r="G394" s="276" t="s">
        <v>1194</v>
      </c>
      <c r="H394" s="277" t="s">
        <v>1724</v>
      </c>
      <c r="I394" s="440" t="s">
        <v>1718</v>
      </c>
      <c r="J394" s="276">
        <v>5</v>
      </c>
      <c r="K394" s="279">
        <v>250</v>
      </c>
      <c r="L394" s="279">
        <f>+[3]!Tabla1[[#This Row],[Precio Unitario]]*[3]!Tabla1[[#This Row],[Cantidad de Insumos]]</f>
        <v>1250</v>
      </c>
      <c r="M394" s="438">
        <v>239301</v>
      </c>
      <c r="N394" s="435" t="s">
        <v>1663</v>
      </c>
    </row>
    <row r="395" spans="2:14" ht="12.75" x14ac:dyDescent="0.2">
      <c r="B395" s="433" t="str">
        <f>IF(Tabla1[[#This Row],[Código_Actividad]]="","",CONCATENATE(Tabla1[[#This Row],[POA]],".",Tabla1[[#This Row],[SRS]],".",Tabla1[[#This Row],[AREA]],".",Tabla1[[#This Row],[TIPO]]))</f>
        <v>...</v>
      </c>
      <c r="C395" s="433"/>
      <c r="D395" s="433"/>
      <c r="E395" s="433"/>
      <c r="F395" s="433"/>
      <c r="G395" s="276" t="s">
        <v>1194</v>
      </c>
      <c r="H395" s="277" t="s">
        <v>1745</v>
      </c>
      <c r="I395" s="440" t="s">
        <v>1670</v>
      </c>
      <c r="J395" s="276">
        <v>2</v>
      </c>
      <c r="K395" s="279">
        <v>100</v>
      </c>
      <c r="L395" s="279">
        <f>+[3]!Tabla1[[#This Row],[Precio Unitario]]*[3]!Tabla1[[#This Row],[Cantidad de Insumos]]</f>
        <v>200</v>
      </c>
      <c r="M395" s="438">
        <v>239301</v>
      </c>
      <c r="N395" s="435" t="s">
        <v>1663</v>
      </c>
    </row>
    <row r="396" spans="2:14" ht="12.75" x14ac:dyDescent="0.2">
      <c r="B396" s="433" t="str">
        <f>IF(Tabla1[[#This Row],[Código_Actividad]]="","",CONCATENATE(Tabla1[[#This Row],[POA]],".",Tabla1[[#This Row],[SRS]],".",Tabla1[[#This Row],[AREA]],".",Tabla1[[#This Row],[TIPO]]))</f>
        <v>...</v>
      </c>
      <c r="C396" s="433"/>
      <c r="D396" s="433"/>
      <c r="E396" s="433"/>
      <c r="F396" s="433"/>
      <c r="G396" s="276" t="s">
        <v>1194</v>
      </c>
      <c r="H396" s="277" t="s">
        <v>1746</v>
      </c>
      <c r="I396" s="440" t="s">
        <v>1670</v>
      </c>
      <c r="J396" s="276">
        <v>1</v>
      </c>
      <c r="K396" s="279">
        <v>30000</v>
      </c>
      <c r="L396" s="279">
        <f>+[3]!Tabla1[[#This Row],[Precio Unitario]]*[3]!Tabla1[[#This Row],[Cantidad de Insumos]]</f>
        <v>30000</v>
      </c>
      <c r="M396" s="438">
        <v>239301</v>
      </c>
      <c r="N396" s="435" t="s">
        <v>1663</v>
      </c>
    </row>
    <row r="397" spans="2:14" ht="12.75" x14ac:dyDescent="0.2">
      <c r="B397" s="433" t="str">
        <f>IF(Tabla1[[#This Row],[Código_Actividad]]="","",CONCATENATE(Tabla1[[#This Row],[POA]],".",Tabla1[[#This Row],[SRS]],".",Tabla1[[#This Row],[AREA]],".",Tabla1[[#This Row],[TIPO]]))</f>
        <v>...</v>
      </c>
      <c r="C397" s="433"/>
      <c r="D397" s="433"/>
      <c r="E397" s="433"/>
      <c r="F397" s="433"/>
      <c r="G397" s="276" t="s">
        <v>1194</v>
      </c>
      <c r="H397" s="277" t="s">
        <v>1674</v>
      </c>
      <c r="I397" s="440" t="s">
        <v>1670</v>
      </c>
      <c r="J397" s="276">
        <v>1</v>
      </c>
      <c r="K397" s="279">
        <v>20000</v>
      </c>
      <c r="L397" s="279">
        <f>+[3]!Tabla1[[#This Row],[Precio Unitario]]*[3]!Tabla1[[#This Row],[Cantidad de Insumos]]</f>
        <v>20000</v>
      </c>
      <c r="M397" s="438">
        <v>239301</v>
      </c>
      <c r="N397" s="435" t="s">
        <v>1663</v>
      </c>
    </row>
    <row r="398" spans="2:14" ht="12.75" x14ac:dyDescent="0.2">
      <c r="B398" s="433" t="str">
        <f>IF(Tabla1[[#This Row],[Código_Actividad]]="","",CONCATENATE(Tabla1[[#This Row],[POA]],".",Tabla1[[#This Row],[SRS]],".",Tabla1[[#This Row],[AREA]],".",Tabla1[[#This Row],[TIPO]]))</f>
        <v>...</v>
      </c>
      <c r="C398" s="433"/>
      <c r="D398" s="433"/>
      <c r="E398" s="433"/>
      <c r="F398" s="433"/>
      <c r="G398" s="276" t="s">
        <v>1195</v>
      </c>
      <c r="H398" s="277" t="s">
        <v>1664</v>
      </c>
      <c r="I398" s="440" t="s">
        <v>1665</v>
      </c>
      <c r="J398" s="276">
        <v>12</v>
      </c>
      <c r="K398" s="279">
        <v>300</v>
      </c>
      <c r="L398" s="279">
        <f>+[3]!Tabla1[[#This Row],[Precio Unitario]]*[3]!Tabla1[[#This Row],[Cantidad de Insumos]]</f>
        <v>3600</v>
      </c>
      <c r="M398" s="438">
        <v>239301</v>
      </c>
      <c r="N398" s="435" t="s">
        <v>1663</v>
      </c>
    </row>
    <row r="399" spans="2:14" ht="12.75" x14ac:dyDescent="0.2">
      <c r="B399" s="433" t="str">
        <f>IF(Tabla1[[#This Row],[Código_Actividad]]="","",CONCATENATE(Tabla1[[#This Row],[POA]],".",Tabla1[[#This Row],[SRS]],".",Tabla1[[#This Row],[AREA]],".",Tabla1[[#This Row],[TIPO]]))</f>
        <v>...</v>
      </c>
      <c r="C399" s="433"/>
      <c r="D399" s="433"/>
      <c r="E399" s="433"/>
      <c r="F399" s="433"/>
      <c r="G399" s="276" t="s">
        <v>1195</v>
      </c>
      <c r="H399" s="277" t="s">
        <v>1728</v>
      </c>
      <c r="I399" s="440" t="s">
        <v>1670</v>
      </c>
      <c r="J399" s="276">
        <v>2</v>
      </c>
      <c r="K399" s="279">
        <v>80</v>
      </c>
      <c r="L399" s="279">
        <f>+[3]!Tabla1[[#This Row],[Precio Unitario]]*[3]!Tabla1[[#This Row],[Cantidad de Insumos]]</f>
        <v>160</v>
      </c>
      <c r="M399" s="438">
        <v>239301</v>
      </c>
      <c r="N399" s="435" t="s">
        <v>1663</v>
      </c>
    </row>
    <row r="400" spans="2:14" ht="12.75" x14ac:dyDescent="0.2">
      <c r="B400" s="433" t="str">
        <f>IF(Tabla1[[#This Row],[Código_Actividad]]="","",CONCATENATE(Tabla1[[#This Row],[POA]],".",Tabla1[[#This Row],[SRS]],".",Tabla1[[#This Row],[AREA]],".",Tabla1[[#This Row],[TIPO]]))</f>
        <v>...</v>
      </c>
      <c r="C400" s="433"/>
      <c r="D400" s="433"/>
      <c r="E400" s="433"/>
      <c r="F400" s="433"/>
      <c r="G400" s="276" t="s">
        <v>1195</v>
      </c>
      <c r="H400" s="277" t="s">
        <v>1746</v>
      </c>
      <c r="I400" s="440" t="s">
        <v>1670</v>
      </c>
      <c r="J400" s="276">
        <v>1</v>
      </c>
      <c r="K400" s="279">
        <v>30000</v>
      </c>
      <c r="L400" s="279">
        <f>+[3]!Tabla1[[#This Row],[Precio Unitario]]*[3]!Tabla1[[#This Row],[Cantidad de Insumos]]</f>
        <v>30000</v>
      </c>
      <c r="M400" s="438">
        <v>239301</v>
      </c>
      <c r="N400" s="435" t="s">
        <v>1663</v>
      </c>
    </row>
    <row r="401" spans="2:14" ht="12.75" x14ac:dyDescent="0.2">
      <c r="B401" s="433" t="str">
        <f>IF(Tabla1[[#This Row],[Código_Actividad]]="","",CONCATENATE(Tabla1[[#This Row],[POA]],".",Tabla1[[#This Row],[SRS]],".",Tabla1[[#This Row],[AREA]],".",Tabla1[[#This Row],[TIPO]]))</f>
        <v>...</v>
      </c>
      <c r="C401" s="433"/>
      <c r="D401" s="433"/>
      <c r="E401" s="433"/>
      <c r="F401" s="433"/>
      <c r="G401" s="276" t="s">
        <v>1195</v>
      </c>
      <c r="H401" s="277" t="s">
        <v>1674</v>
      </c>
      <c r="I401" s="440" t="s">
        <v>1670</v>
      </c>
      <c r="J401" s="276">
        <v>1</v>
      </c>
      <c r="K401" s="279">
        <v>20000</v>
      </c>
      <c r="L401" s="279">
        <f>+[3]!Tabla1[[#This Row],[Precio Unitario]]*[3]!Tabla1[[#This Row],[Cantidad de Insumos]]</f>
        <v>20000</v>
      </c>
      <c r="M401" s="438">
        <v>239301</v>
      </c>
      <c r="N401" s="435" t="s">
        <v>1663</v>
      </c>
    </row>
    <row r="402" spans="2:14" ht="12.75" x14ac:dyDescent="0.2">
      <c r="B402" s="433" t="str">
        <f>IF(Tabla1[[#This Row],[Código_Actividad]]="","",CONCATENATE(Tabla1[[#This Row],[POA]],".",Tabla1[[#This Row],[SRS]],".",Tabla1[[#This Row],[AREA]],".",Tabla1[[#This Row],[TIPO]]))</f>
        <v>...</v>
      </c>
      <c r="C402" s="433"/>
      <c r="D402" s="433"/>
      <c r="E402" s="433"/>
      <c r="F402" s="433"/>
      <c r="G402" s="276" t="s">
        <v>1195</v>
      </c>
      <c r="H402" s="277" t="s">
        <v>1747</v>
      </c>
      <c r="I402" s="440" t="s">
        <v>1670</v>
      </c>
      <c r="J402" s="276">
        <v>1</v>
      </c>
      <c r="K402" s="279">
        <v>20000</v>
      </c>
      <c r="L402" s="279">
        <f>+[3]!Tabla1[[#This Row],[Precio Unitario]]*[3]!Tabla1[[#This Row],[Cantidad de Insumos]]</f>
        <v>20000</v>
      </c>
      <c r="M402" s="438">
        <v>239301</v>
      </c>
      <c r="N402" s="435" t="s">
        <v>1663</v>
      </c>
    </row>
    <row r="403" spans="2:14" ht="12.75" x14ac:dyDescent="0.2">
      <c r="B403" s="433" t="str">
        <f>IF(Tabla1[[#This Row],[Código_Actividad]]="","",CONCATENATE(Tabla1[[#This Row],[POA]],".",Tabla1[[#This Row],[SRS]],".",Tabla1[[#This Row],[AREA]],".",Tabla1[[#This Row],[TIPO]]))</f>
        <v>...</v>
      </c>
      <c r="C403" s="433"/>
      <c r="D403" s="433"/>
      <c r="E403" s="433"/>
      <c r="F403" s="433"/>
      <c r="G403" s="276" t="s">
        <v>1195</v>
      </c>
      <c r="H403" s="277" t="s">
        <v>1719</v>
      </c>
      <c r="I403" s="440" t="s">
        <v>1718</v>
      </c>
      <c r="J403" s="276">
        <v>2</v>
      </c>
      <c r="K403" s="279">
        <v>350</v>
      </c>
      <c r="L403" s="279">
        <f>+[3]!Tabla1[[#This Row],[Precio Unitario]]*[3]!Tabla1[[#This Row],[Cantidad de Insumos]]</f>
        <v>700</v>
      </c>
      <c r="M403" s="438">
        <v>239301</v>
      </c>
      <c r="N403" s="435" t="s">
        <v>1663</v>
      </c>
    </row>
    <row r="404" spans="2:14" ht="12.75" x14ac:dyDescent="0.2">
      <c r="B404" s="433" t="str">
        <f>IF(Tabla1[[#This Row],[Código_Actividad]]="","",CONCATENATE(Tabla1[[#This Row],[POA]],".",Tabla1[[#This Row],[SRS]],".",Tabla1[[#This Row],[AREA]],".",Tabla1[[#This Row],[TIPO]]))</f>
        <v>...</v>
      </c>
      <c r="C404" s="433"/>
      <c r="D404" s="433"/>
      <c r="E404" s="433"/>
      <c r="F404" s="433"/>
      <c r="G404" s="276" t="s">
        <v>1195</v>
      </c>
      <c r="H404" s="277" t="s">
        <v>1748</v>
      </c>
      <c r="I404" s="440" t="s">
        <v>1670</v>
      </c>
      <c r="J404" s="276">
        <v>5</v>
      </c>
      <c r="K404" s="279">
        <v>100</v>
      </c>
      <c r="L404" s="279">
        <f>+[3]!Tabla1[[#This Row],[Precio Unitario]]*[3]!Tabla1[[#This Row],[Cantidad de Insumos]]</f>
        <v>500</v>
      </c>
      <c r="M404" s="438">
        <v>239301</v>
      </c>
      <c r="N404" s="435" t="s">
        <v>1663</v>
      </c>
    </row>
    <row r="405" spans="2:14" ht="12.75" x14ac:dyDescent="0.2">
      <c r="B405" s="433" t="str">
        <f>IF(Tabla1[[#This Row],[Código_Actividad]]="","",CONCATENATE(Tabla1[[#This Row],[POA]],".",Tabla1[[#This Row],[SRS]],".",Tabla1[[#This Row],[AREA]],".",Tabla1[[#This Row],[TIPO]]))</f>
        <v>...</v>
      </c>
      <c r="C405" s="433"/>
      <c r="D405" s="433"/>
      <c r="E405" s="433"/>
      <c r="F405" s="433"/>
      <c r="G405" s="276" t="s">
        <v>1195</v>
      </c>
      <c r="H405" s="277" t="s">
        <v>1749</v>
      </c>
      <c r="I405" s="440" t="s">
        <v>1670</v>
      </c>
      <c r="J405" s="276">
        <v>3</v>
      </c>
      <c r="K405" s="279">
        <v>150</v>
      </c>
      <c r="L405" s="279">
        <f>+[3]!Tabla1[[#This Row],[Precio Unitario]]*[3]!Tabla1[[#This Row],[Cantidad de Insumos]]</f>
        <v>450</v>
      </c>
      <c r="M405" s="438">
        <v>239301</v>
      </c>
      <c r="N405" s="435" t="s">
        <v>1663</v>
      </c>
    </row>
    <row r="406" spans="2:14" ht="12.75" x14ac:dyDescent="0.2">
      <c r="B406" s="433" t="str">
        <f>IF(Tabla1[[#This Row],[Código_Actividad]]="","",CONCATENATE(Tabla1[[#This Row],[POA]],".",Tabla1[[#This Row],[SRS]],".",Tabla1[[#This Row],[AREA]],".",Tabla1[[#This Row],[TIPO]]))</f>
        <v>...</v>
      </c>
      <c r="C406" s="433"/>
      <c r="D406" s="433"/>
      <c r="E406" s="433"/>
      <c r="F406" s="433"/>
      <c r="G406" s="276" t="s">
        <v>1195</v>
      </c>
      <c r="H406" s="277" t="s">
        <v>1726</v>
      </c>
      <c r="I406" s="440" t="s">
        <v>1670</v>
      </c>
      <c r="J406" s="276">
        <v>2</v>
      </c>
      <c r="K406" s="279">
        <v>50</v>
      </c>
      <c r="L406" s="279">
        <f>+[3]!Tabla1[[#This Row],[Precio Unitario]]*[3]!Tabla1[[#This Row],[Cantidad de Insumos]]</f>
        <v>100</v>
      </c>
      <c r="M406" s="438">
        <v>239301</v>
      </c>
      <c r="N406" s="435" t="s">
        <v>1663</v>
      </c>
    </row>
    <row r="407" spans="2:14" ht="12.75" x14ac:dyDescent="0.2">
      <c r="B407" s="433" t="str">
        <f>IF(Tabla1[[#This Row],[Código_Actividad]]="","",CONCATENATE(Tabla1[[#This Row],[POA]],".",Tabla1[[#This Row],[SRS]],".",Tabla1[[#This Row],[AREA]],".",Tabla1[[#This Row],[TIPO]]))</f>
        <v>...</v>
      </c>
      <c r="C407" s="433"/>
      <c r="D407" s="433"/>
      <c r="E407" s="433"/>
      <c r="F407" s="433"/>
      <c r="G407" s="276" t="s">
        <v>1195</v>
      </c>
      <c r="H407" s="277" t="s">
        <v>1677</v>
      </c>
      <c r="I407" s="440" t="s">
        <v>1670</v>
      </c>
      <c r="J407" s="276">
        <v>2</v>
      </c>
      <c r="K407" s="279">
        <v>300</v>
      </c>
      <c r="L407" s="279">
        <f>+[3]!Tabla1[[#This Row],[Precio Unitario]]*[3]!Tabla1[[#This Row],[Cantidad de Insumos]]</f>
        <v>600</v>
      </c>
      <c r="M407" s="438">
        <v>239301</v>
      </c>
      <c r="N407" s="435" t="s">
        <v>1663</v>
      </c>
    </row>
    <row r="408" spans="2:14" ht="12.75" x14ac:dyDescent="0.2">
      <c r="B408" s="433" t="str">
        <f>IF(Tabla1[[#This Row],[Código_Actividad]]="","",CONCATENATE(Tabla1[[#This Row],[POA]],".",Tabla1[[#This Row],[SRS]],".",Tabla1[[#This Row],[AREA]],".",Tabla1[[#This Row],[TIPO]]))</f>
        <v>...</v>
      </c>
      <c r="C408" s="433"/>
      <c r="D408" s="433"/>
      <c r="E408" s="433"/>
      <c r="F408" s="433"/>
      <c r="G408" s="434" t="s">
        <v>1529</v>
      </c>
      <c r="H408" s="435" t="s">
        <v>1664</v>
      </c>
      <c r="I408" s="436" t="s">
        <v>1665</v>
      </c>
      <c r="J408" s="434">
        <v>10</v>
      </c>
      <c r="K408" s="437">
        <v>300</v>
      </c>
      <c r="L408" s="437">
        <f>+[3]!Tabla1[[#This Row],[Precio Unitario]]*[3]!Tabla1[[#This Row],[Cantidad de Insumos]]</f>
        <v>3000</v>
      </c>
      <c r="M408" s="438">
        <v>239301</v>
      </c>
      <c r="N408" s="435" t="s">
        <v>1663</v>
      </c>
    </row>
    <row r="409" spans="2:14" ht="12.75" x14ac:dyDescent="0.2">
      <c r="B409" s="433" t="str">
        <f>IF(Tabla1[[#This Row],[Código_Actividad]]="","",CONCATENATE(Tabla1[[#This Row],[POA]],".",Tabla1[[#This Row],[SRS]],".",Tabla1[[#This Row],[AREA]],".",Tabla1[[#This Row],[TIPO]]))</f>
        <v>...</v>
      </c>
      <c r="C409" s="433"/>
      <c r="D409" s="433"/>
      <c r="E409" s="433"/>
      <c r="F409" s="433"/>
      <c r="G409" s="434" t="s">
        <v>1529</v>
      </c>
      <c r="H409" s="435" t="s">
        <v>1675</v>
      </c>
      <c r="I409" s="436" t="s">
        <v>1670</v>
      </c>
      <c r="J409" s="434">
        <v>1</v>
      </c>
      <c r="K409" s="437">
        <v>20000</v>
      </c>
      <c r="L409" s="437">
        <f>+[3]!Tabla1[[#This Row],[Precio Unitario]]*[3]!Tabla1[[#This Row],[Cantidad de Insumos]]</f>
        <v>20000</v>
      </c>
      <c r="M409" s="438">
        <v>239301</v>
      </c>
      <c r="N409" s="435" t="s">
        <v>1663</v>
      </c>
    </row>
    <row r="410" spans="2:14" ht="12.75" x14ac:dyDescent="0.2">
      <c r="B410" s="433" t="str">
        <f>IF(Tabla1[[#This Row],[Código_Actividad]]="","",CONCATENATE(Tabla1[[#This Row],[POA]],".",Tabla1[[#This Row],[SRS]],".",Tabla1[[#This Row],[AREA]],".",Tabla1[[#This Row],[TIPO]]))</f>
        <v>...</v>
      </c>
      <c r="C410" s="433"/>
      <c r="D410" s="433"/>
      <c r="E410" s="433"/>
      <c r="F410" s="433"/>
      <c r="G410" s="434" t="s">
        <v>1529</v>
      </c>
      <c r="H410" s="435" t="s">
        <v>1741</v>
      </c>
      <c r="I410" s="436" t="s">
        <v>1718</v>
      </c>
      <c r="J410" s="434">
        <v>2</v>
      </c>
      <c r="K410" s="437">
        <v>80</v>
      </c>
      <c r="L410" s="437">
        <f>+[3]!Tabla1[[#This Row],[Precio Unitario]]*[3]!Tabla1[[#This Row],[Cantidad de Insumos]]</f>
        <v>160</v>
      </c>
      <c r="M410" s="438">
        <v>239301</v>
      </c>
      <c r="N410" s="435" t="s">
        <v>1663</v>
      </c>
    </row>
    <row r="411" spans="2:14" ht="12.75" x14ac:dyDescent="0.2">
      <c r="B411" s="433" t="str">
        <f>IF(Tabla1[[#This Row],[Código_Actividad]]="","",CONCATENATE(Tabla1[[#This Row],[POA]],".",Tabla1[[#This Row],[SRS]],".",Tabla1[[#This Row],[AREA]],".",Tabla1[[#This Row],[TIPO]]))</f>
        <v>...</v>
      </c>
      <c r="C411" s="433"/>
      <c r="D411" s="433"/>
      <c r="E411" s="433"/>
      <c r="F411" s="433"/>
      <c r="G411" s="434" t="s">
        <v>1529</v>
      </c>
      <c r="H411" s="435" t="s">
        <v>1742</v>
      </c>
      <c r="I411" s="436" t="s">
        <v>1718</v>
      </c>
      <c r="J411" s="434">
        <v>2</v>
      </c>
      <c r="K411" s="437">
        <v>200</v>
      </c>
      <c r="L411" s="437">
        <f>+[3]!Tabla1[[#This Row],[Precio Unitario]]*[3]!Tabla1[[#This Row],[Cantidad de Insumos]]</f>
        <v>400</v>
      </c>
      <c r="M411" s="438">
        <v>239301</v>
      </c>
      <c r="N411" s="435" t="s">
        <v>1663</v>
      </c>
    </row>
    <row r="412" spans="2:14" ht="12.75" x14ac:dyDescent="0.2">
      <c r="B412" s="433" t="str">
        <f>IF(Tabla1[[#This Row],[Código_Actividad]]="","",CONCATENATE(Tabla1[[#This Row],[POA]],".",Tabla1[[#This Row],[SRS]],".",Tabla1[[#This Row],[AREA]],".",Tabla1[[#This Row],[TIPO]]))</f>
        <v>...</v>
      </c>
      <c r="C412" s="433"/>
      <c r="D412" s="433"/>
      <c r="E412" s="433"/>
      <c r="F412" s="433"/>
      <c r="G412" s="434" t="s">
        <v>1529</v>
      </c>
      <c r="H412" s="435" t="s">
        <v>1666</v>
      </c>
      <c r="I412" s="436" t="s">
        <v>1667</v>
      </c>
      <c r="J412" s="434">
        <v>3</v>
      </c>
      <c r="K412" s="437">
        <v>200</v>
      </c>
      <c r="L412" s="437">
        <f>+[3]!Tabla1[[#This Row],[Precio Unitario]]*[3]!Tabla1[[#This Row],[Cantidad de Insumos]]</f>
        <v>600</v>
      </c>
      <c r="M412" s="438">
        <v>239301</v>
      </c>
      <c r="N412" s="435" t="s">
        <v>1663</v>
      </c>
    </row>
    <row r="413" spans="2:14" ht="12.75" x14ac:dyDescent="0.2">
      <c r="B413" s="433" t="str">
        <f>IF(Tabla1[[#This Row],[Código_Actividad]]="","",CONCATENATE(Tabla1[[#This Row],[POA]],".",Tabla1[[#This Row],[SRS]],".",Tabla1[[#This Row],[AREA]],".",Tabla1[[#This Row],[TIPO]]))</f>
        <v>...</v>
      </c>
      <c r="C413" s="433"/>
      <c r="D413" s="433"/>
      <c r="E413" s="433"/>
      <c r="F413" s="433"/>
      <c r="G413" s="434" t="s">
        <v>1529</v>
      </c>
      <c r="H413" s="435" t="s">
        <v>1668</v>
      </c>
      <c r="I413" s="436" t="s">
        <v>1667</v>
      </c>
      <c r="J413" s="434">
        <v>5</v>
      </c>
      <c r="K413" s="437">
        <v>200</v>
      </c>
      <c r="L413" s="437">
        <f>+[3]!Tabla1[[#This Row],[Precio Unitario]]*[3]!Tabla1[[#This Row],[Cantidad de Insumos]]</f>
        <v>1000</v>
      </c>
      <c r="M413" s="438">
        <v>239301</v>
      </c>
      <c r="N413" s="435" t="s">
        <v>1663</v>
      </c>
    </row>
    <row r="414" spans="2:14" ht="12.75" x14ac:dyDescent="0.2">
      <c r="B414" s="433" t="str">
        <f>IF(Tabla1[[#This Row],[Código_Actividad]]="","",CONCATENATE(Tabla1[[#This Row],[POA]],".",Tabla1[[#This Row],[SRS]],".",Tabla1[[#This Row],[AREA]],".",Tabla1[[#This Row],[TIPO]]))</f>
        <v>...</v>
      </c>
      <c r="C414" s="433"/>
      <c r="D414" s="433"/>
      <c r="E414" s="433"/>
      <c r="F414" s="433"/>
      <c r="G414" s="434" t="s">
        <v>1529</v>
      </c>
      <c r="H414" s="435" t="s">
        <v>1671</v>
      </c>
      <c r="I414" s="436" t="s">
        <v>1667</v>
      </c>
      <c r="J414" s="434">
        <v>5</v>
      </c>
      <c r="K414" s="437">
        <v>200</v>
      </c>
      <c r="L414" s="437">
        <f>+[3]!Tabla1[[#This Row],[Precio Unitario]]*[3]!Tabla1[[#This Row],[Cantidad de Insumos]]</f>
        <v>1000</v>
      </c>
      <c r="M414" s="438">
        <v>239301</v>
      </c>
      <c r="N414" s="435" t="s">
        <v>1663</v>
      </c>
    </row>
    <row r="415" spans="2:14" ht="12.75" x14ac:dyDescent="0.2">
      <c r="B415" s="433" t="str">
        <f>IF(Tabla1[[#This Row],[Código_Actividad]]="","",CONCATENATE(Tabla1[[#This Row],[POA]],".",Tabla1[[#This Row],[SRS]],".",Tabla1[[#This Row],[AREA]],".",Tabla1[[#This Row],[TIPO]]))</f>
        <v>...</v>
      </c>
      <c r="C415" s="433"/>
      <c r="D415" s="433"/>
      <c r="E415" s="433"/>
      <c r="F415" s="433"/>
      <c r="G415" s="434" t="s">
        <v>1533</v>
      </c>
      <c r="H415" s="435" t="s">
        <v>1664</v>
      </c>
      <c r="I415" s="436" t="s">
        <v>1665</v>
      </c>
      <c r="J415" s="434">
        <v>12</v>
      </c>
      <c r="K415" s="437">
        <v>300</v>
      </c>
      <c r="L415" s="437">
        <f>+[3]!Tabla1[[#This Row],[Precio Unitario]]*[3]!Tabla1[[#This Row],[Cantidad de Insumos]]</f>
        <v>3600</v>
      </c>
      <c r="M415" s="438">
        <v>239301</v>
      </c>
      <c r="N415" s="435" t="s">
        <v>1663</v>
      </c>
    </row>
    <row r="416" spans="2:14" ht="12.75" x14ac:dyDescent="0.2">
      <c r="B416" s="433" t="str">
        <f>IF(Tabla1[[#This Row],[Código_Actividad]]="","",CONCATENATE(Tabla1[[#This Row],[POA]],".",Tabla1[[#This Row],[SRS]],".",Tabla1[[#This Row],[AREA]],".",Tabla1[[#This Row],[TIPO]]))</f>
        <v>...</v>
      </c>
      <c r="C416" s="433"/>
      <c r="D416" s="433"/>
      <c r="E416" s="433"/>
      <c r="F416" s="433"/>
      <c r="G416" s="434" t="s">
        <v>1533</v>
      </c>
      <c r="H416" s="435" t="s">
        <v>1675</v>
      </c>
      <c r="I416" s="436" t="s">
        <v>1670</v>
      </c>
      <c r="J416" s="434">
        <v>1</v>
      </c>
      <c r="K416" s="437">
        <v>20000</v>
      </c>
      <c r="L416" s="437">
        <f>+[3]!Tabla1[[#This Row],[Precio Unitario]]*[3]!Tabla1[[#This Row],[Cantidad de Insumos]]</f>
        <v>20000</v>
      </c>
      <c r="M416" s="438">
        <v>239301</v>
      </c>
      <c r="N416" s="435" t="s">
        <v>1663</v>
      </c>
    </row>
    <row r="417" spans="2:14" ht="12.75" x14ac:dyDescent="0.2">
      <c r="B417" s="433" t="str">
        <f>IF(Tabla1[[#This Row],[Código_Actividad]]="","",CONCATENATE(Tabla1[[#This Row],[POA]],".",Tabla1[[#This Row],[SRS]],".",Tabla1[[#This Row],[AREA]],".",Tabla1[[#This Row],[TIPO]]))</f>
        <v>...</v>
      </c>
      <c r="C417" s="433"/>
      <c r="D417" s="433"/>
      <c r="E417" s="433"/>
      <c r="F417" s="433"/>
      <c r="G417" s="434" t="s">
        <v>1533</v>
      </c>
      <c r="H417" s="435" t="s">
        <v>1741</v>
      </c>
      <c r="I417" s="436" t="s">
        <v>1718</v>
      </c>
      <c r="J417" s="434">
        <v>2</v>
      </c>
      <c r="K417" s="437">
        <v>80</v>
      </c>
      <c r="L417" s="437">
        <f>+[3]!Tabla1[[#This Row],[Precio Unitario]]*[3]!Tabla1[[#This Row],[Cantidad de Insumos]]</f>
        <v>160</v>
      </c>
      <c r="M417" s="438">
        <v>239301</v>
      </c>
      <c r="N417" s="435" t="s">
        <v>1663</v>
      </c>
    </row>
    <row r="418" spans="2:14" ht="12.75" x14ac:dyDescent="0.2">
      <c r="B418" s="433" t="str">
        <f>IF(Tabla1[[#This Row],[Código_Actividad]]="","",CONCATENATE(Tabla1[[#This Row],[POA]],".",Tabla1[[#This Row],[SRS]],".",Tabla1[[#This Row],[AREA]],".",Tabla1[[#This Row],[TIPO]]))</f>
        <v>...</v>
      </c>
      <c r="C418" s="433"/>
      <c r="D418" s="433"/>
      <c r="E418" s="433"/>
      <c r="F418" s="433"/>
      <c r="G418" s="434" t="s">
        <v>1533</v>
      </c>
      <c r="H418" s="435" t="s">
        <v>1742</v>
      </c>
      <c r="I418" s="436" t="s">
        <v>1718</v>
      </c>
      <c r="J418" s="434">
        <v>2</v>
      </c>
      <c r="K418" s="437">
        <v>200</v>
      </c>
      <c r="L418" s="437">
        <f>+[3]!Tabla1[[#This Row],[Precio Unitario]]*[3]!Tabla1[[#This Row],[Cantidad de Insumos]]</f>
        <v>400</v>
      </c>
      <c r="M418" s="438">
        <v>239301</v>
      </c>
      <c r="N418" s="435" t="s">
        <v>1663</v>
      </c>
    </row>
    <row r="419" spans="2:14" ht="12.75" x14ac:dyDescent="0.2">
      <c r="B419" s="433" t="str">
        <f>IF(Tabla1[[#This Row],[Código_Actividad]]="","",CONCATENATE(Tabla1[[#This Row],[POA]],".",Tabla1[[#This Row],[SRS]],".",Tabla1[[#This Row],[AREA]],".",Tabla1[[#This Row],[TIPO]]))</f>
        <v>...</v>
      </c>
      <c r="C419" s="433"/>
      <c r="D419" s="433"/>
      <c r="E419" s="433"/>
      <c r="F419" s="433"/>
      <c r="G419" s="434" t="s">
        <v>1533</v>
      </c>
      <c r="H419" s="435" t="s">
        <v>1666</v>
      </c>
      <c r="I419" s="436" t="s">
        <v>1667</v>
      </c>
      <c r="J419" s="434">
        <v>5</v>
      </c>
      <c r="K419" s="437">
        <v>200</v>
      </c>
      <c r="L419" s="437">
        <f>+[3]!Tabla1[[#This Row],[Precio Unitario]]*[3]!Tabla1[[#This Row],[Cantidad de Insumos]]</f>
        <v>1000</v>
      </c>
      <c r="M419" s="438">
        <v>239301</v>
      </c>
      <c r="N419" s="435" t="s">
        <v>1663</v>
      </c>
    </row>
    <row r="420" spans="2:14" ht="12.75" x14ac:dyDescent="0.2">
      <c r="B420" s="433" t="str">
        <f>IF(Tabla1[[#This Row],[Código_Actividad]]="","",CONCATENATE(Tabla1[[#This Row],[POA]],".",Tabla1[[#This Row],[SRS]],".",Tabla1[[#This Row],[AREA]],".",Tabla1[[#This Row],[TIPO]]))</f>
        <v>...</v>
      </c>
      <c r="C420" s="433"/>
      <c r="D420" s="433"/>
      <c r="E420" s="433"/>
      <c r="F420" s="433"/>
      <c r="G420" s="276" t="s">
        <v>1533</v>
      </c>
      <c r="H420" s="277" t="s">
        <v>1668</v>
      </c>
      <c r="I420" s="440" t="s">
        <v>1667</v>
      </c>
      <c r="J420" s="276">
        <v>5</v>
      </c>
      <c r="K420" s="279">
        <v>200</v>
      </c>
      <c r="L420" s="279">
        <f>+[3]!Tabla1[[#This Row],[Precio Unitario]]*[3]!Tabla1[[#This Row],[Cantidad de Insumos]]</f>
        <v>1000</v>
      </c>
      <c r="M420" s="438">
        <v>239301</v>
      </c>
      <c r="N420" s="435" t="s">
        <v>1663</v>
      </c>
    </row>
    <row r="421" spans="2:14" ht="12.75" x14ac:dyDescent="0.2">
      <c r="B421" s="433" t="str">
        <f>IF(Tabla1[[#This Row],[Código_Actividad]]="","",CONCATENATE(Tabla1[[#This Row],[POA]],".",Tabla1[[#This Row],[SRS]],".",Tabla1[[#This Row],[AREA]],".",Tabla1[[#This Row],[TIPO]]))</f>
        <v>...</v>
      </c>
      <c r="C421" s="433"/>
      <c r="D421" s="433"/>
      <c r="E421" s="433"/>
      <c r="F421" s="433"/>
      <c r="G421" s="276" t="s">
        <v>1196</v>
      </c>
      <c r="H421" s="277" t="s">
        <v>1664</v>
      </c>
      <c r="I421" s="440" t="s">
        <v>1665</v>
      </c>
      <c r="J421" s="276">
        <v>10</v>
      </c>
      <c r="K421" s="279">
        <v>300</v>
      </c>
      <c r="L421" s="279">
        <f>+[3]!Tabla1[[#This Row],[Precio Unitario]]*[3]!Tabla1[[#This Row],[Cantidad de Insumos]]</f>
        <v>3000</v>
      </c>
      <c r="M421" s="438">
        <v>239301</v>
      </c>
      <c r="N421" s="435" t="s">
        <v>1663</v>
      </c>
    </row>
    <row r="422" spans="2:14" ht="12.75" x14ac:dyDescent="0.2">
      <c r="B422" s="433" t="str">
        <f>IF(Tabla1[[#This Row],[Código_Actividad]]="","",CONCATENATE(Tabla1[[#This Row],[POA]],".",Tabla1[[#This Row],[SRS]],".",Tabla1[[#This Row],[AREA]],".",Tabla1[[#This Row],[TIPO]]))</f>
        <v>...</v>
      </c>
      <c r="C422" s="433"/>
      <c r="D422" s="433"/>
      <c r="E422" s="433"/>
      <c r="F422" s="433"/>
      <c r="G422" s="276" t="s">
        <v>1196</v>
      </c>
      <c r="H422" s="277" t="s">
        <v>1728</v>
      </c>
      <c r="I422" s="440" t="s">
        <v>1670</v>
      </c>
      <c r="J422" s="276">
        <v>10</v>
      </c>
      <c r="K422" s="279">
        <v>80</v>
      </c>
      <c r="L422" s="279">
        <f>+[3]!Tabla1[[#This Row],[Precio Unitario]]*[3]!Tabla1[[#This Row],[Cantidad de Insumos]]</f>
        <v>800</v>
      </c>
      <c r="M422" s="438">
        <v>239301</v>
      </c>
      <c r="N422" s="435" t="s">
        <v>1663</v>
      </c>
    </row>
    <row r="423" spans="2:14" ht="12.75" x14ac:dyDescent="0.2">
      <c r="B423" s="433" t="str">
        <f>IF(Tabla1[[#This Row],[Código_Actividad]]="","",CONCATENATE(Tabla1[[#This Row],[POA]],".",Tabla1[[#This Row],[SRS]],".",Tabla1[[#This Row],[AREA]],".",Tabla1[[#This Row],[TIPO]]))</f>
        <v>...</v>
      </c>
      <c r="C423" s="433"/>
      <c r="D423" s="433"/>
      <c r="E423" s="433"/>
      <c r="F423" s="433"/>
      <c r="G423" s="276" t="s">
        <v>1196</v>
      </c>
      <c r="H423" s="277" t="s">
        <v>1746</v>
      </c>
      <c r="I423" s="440" t="s">
        <v>1670</v>
      </c>
      <c r="J423" s="276">
        <v>1</v>
      </c>
      <c r="K423" s="279">
        <v>30000</v>
      </c>
      <c r="L423" s="279">
        <f>+[3]!Tabla1[[#This Row],[Precio Unitario]]*[3]!Tabla1[[#This Row],[Cantidad de Insumos]]</f>
        <v>30000</v>
      </c>
      <c r="M423" s="438">
        <v>239301</v>
      </c>
      <c r="N423" s="435" t="s">
        <v>1663</v>
      </c>
    </row>
    <row r="424" spans="2:14" ht="12.75" x14ac:dyDescent="0.2">
      <c r="B424" s="433" t="str">
        <f>IF(Tabla1[[#This Row],[Código_Actividad]]="","",CONCATENATE(Tabla1[[#This Row],[POA]],".",Tabla1[[#This Row],[SRS]],".",Tabla1[[#This Row],[AREA]],".",Tabla1[[#This Row],[TIPO]]))</f>
        <v>...</v>
      </c>
      <c r="C424" s="433"/>
      <c r="D424" s="433"/>
      <c r="E424" s="433"/>
      <c r="F424" s="433"/>
      <c r="G424" s="276" t="s">
        <v>1196</v>
      </c>
      <c r="H424" s="277" t="s">
        <v>1674</v>
      </c>
      <c r="I424" s="440" t="s">
        <v>1670</v>
      </c>
      <c r="J424" s="276">
        <v>1</v>
      </c>
      <c r="K424" s="279">
        <v>20000</v>
      </c>
      <c r="L424" s="279">
        <f>+[3]!Tabla1[[#This Row],[Precio Unitario]]*[3]!Tabla1[[#This Row],[Cantidad de Insumos]]</f>
        <v>20000</v>
      </c>
      <c r="M424" s="438">
        <v>239301</v>
      </c>
      <c r="N424" s="435" t="s">
        <v>1663</v>
      </c>
    </row>
    <row r="425" spans="2:14" ht="12.75" x14ac:dyDescent="0.2">
      <c r="B425" s="433" t="str">
        <f>IF(Tabla1[[#This Row],[Código_Actividad]]="","",CONCATENATE(Tabla1[[#This Row],[POA]],".",Tabla1[[#This Row],[SRS]],".",Tabla1[[#This Row],[AREA]],".",Tabla1[[#This Row],[TIPO]]))</f>
        <v>...</v>
      </c>
      <c r="C425" s="433"/>
      <c r="D425" s="433"/>
      <c r="E425" s="433"/>
      <c r="F425" s="433"/>
      <c r="G425" s="276" t="s">
        <v>1196</v>
      </c>
      <c r="H425" s="277" t="s">
        <v>1747</v>
      </c>
      <c r="I425" s="440" t="s">
        <v>1670</v>
      </c>
      <c r="J425" s="276">
        <v>1</v>
      </c>
      <c r="K425" s="279">
        <v>20000</v>
      </c>
      <c r="L425" s="279">
        <f>+[3]!Tabla1[[#This Row],[Precio Unitario]]*[3]!Tabla1[[#This Row],[Cantidad de Insumos]]</f>
        <v>20000</v>
      </c>
      <c r="M425" s="438">
        <v>239301</v>
      </c>
      <c r="N425" s="435" t="s">
        <v>1663</v>
      </c>
    </row>
    <row r="426" spans="2:14" ht="12.75" x14ac:dyDescent="0.2">
      <c r="B426" s="433" t="str">
        <f>IF(Tabla1[[#This Row],[Código_Actividad]]="","",CONCATENATE(Tabla1[[#This Row],[POA]],".",Tabla1[[#This Row],[SRS]],".",Tabla1[[#This Row],[AREA]],".",Tabla1[[#This Row],[TIPO]]))</f>
        <v>...</v>
      </c>
      <c r="C426" s="433"/>
      <c r="D426" s="433"/>
      <c r="E426" s="433"/>
      <c r="F426" s="433"/>
      <c r="G426" s="276" t="s">
        <v>1196</v>
      </c>
      <c r="H426" s="277" t="s">
        <v>1719</v>
      </c>
      <c r="I426" s="440" t="s">
        <v>1718</v>
      </c>
      <c r="J426" s="276">
        <v>10</v>
      </c>
      <c r="K426" s="279">
        <v>350</v>
      </c>
      <c r="L426" s="279">
        <f>+[3]!Tabla1[[#This Row],[Precio Unitario]]*[3]!Tabla1[[#This Row],[Cantidad de Insumos]]</f>
        <v>3500</v>
      </c>
      <c r="M426" s="438">
        <v>239301</v>
      </c>
      <c r="N426" s="435" t="s">
        <v>1663</v>
      </c>
    </row>
    <row r="427" spans="2:14" ht="12.75" x14ac:dyDescent="0.2">
      <c r="B427" s="433" t="str">
        <f>IF(Tabla1[[#This Row],[Código_Actividad]]="","",CONCATENATE(Tabla1[[#This Row],[POA]],".",Tabla1[[#This Row],[SRS]],".",Tabla1[[#This Row],[AREA]],".",Tabla1[[#This Row],[TIPO]]))</f>
        <v>...</v>
      </c>
      <c r="C427" s="433"/>
      <c r="D427" s="433"/>
      <c r="E427" s="433"/>
      <c r="F427" s="433"/>
      <c r="G427" s="276" t="s">
        <v>1196</v>
      </c>
      <c r="H427" s="277" t="s">
        <v>1748</v>
      </c>
      <c r="I427" s="440" t="s">
        <v>1670</v>
      </c>
      <c r="J427" s="276">
        <v>5</v>
      </c>
      <c r="K427" s="279">
        <v>100</v>
      </c>
      <c r="L427" s="279">
        <f>+[3]!Tabla1[[#This Row],[Precio Unitario]]*[3]!Tabla1[[#This Row],[Cantidad de Insumos]]</f>
        <v>500</v>
      </c>
      <c r="M427" s="438">
        <v>239301</v>
      </c>
      <c r="N427" s="435" t="s">
        <v>1663</v>
      </c>
    </row>
    <row r="428" spans="2:14" ht="12.75" x14ac:dyDescent="0.2">
      <c r="B428" s="433" t="str">
        <f>IF(Tabla1[[#This Row],[Código_Actividad]]="","",CONCATENATE(Tabla1[[#This Row],[POA]],".",Tabla1[[#This Row],[SRS]],".",Tabla1[[#This Row],[AREA]],".",Tabla1[[#This Row],[TIPO]]))</f>
        <v>...</v>
      </c>
      <c r="C428" s="433"/>
      <c r="D428" s="433"/>
      <c r="E428" s="433"/>
      <c r="F428" s="433"/>
      <c r="G428" s="276" t="s">
        <v>1196</v>
      </c>
      <c r="H428" s="277" t="s">
        <v>1749</v>
      </c>
      <c r="I428" s="440" t="s">
        <v>1670</v>
      </c>
      <c r="J428" s="276">
        <v>3</v>
      </c>
      <c r="K428" s="279">
        <v>150</v>
      </c>
      <c r="L428" s="279">
        <f>+[3]!Tabla1[[#This Row],[Precio Unitario]]*[3]!Tabla1[[#This Row],[Cantidad de Insumos]]</f>
        <v>450</v>
      </c>
      <c r="M428" s="438">
        <v>239301</v>
      </c>
      <c r="N428" s="435" t="s">
        <v>1663</v>
      </c>
    </row>
    <row r="429" spans="2:14" ht="12.75" x14ac:dyDescent="0.2">
      <c r="B429" s="433" t="str">
        <f>IF(Tabla1[[#This Row],[Código_Actividad]]="","",CONCATENATE(Tabla1[[#This Row],[POA]],".",Tabla1[[#This Row],[SRS]],".",Tabla1[[#This Row],[AREA]],".",Tabla1[[#This Row],[TIPO]]))</f>
        <v>...</v>
      </c>
      <c r="C429" s="433"/>
      <c r="D429" s="433"/>
      <c r="E429" s="433"/>
      <c r="F429" s="433"/>
      <c r="G429" s="276" t="s">
        <v>1196</v>
      </c>
      <c r="H429" s="277" t="s">
        <v>1726</v>
      </c>
      <c r="I429" s="440" t="s">
        <v>1670</v>
      </c>
      <c r="J429" s="276">
        <v>2</v>
      </c>
      <c r="K429" s="279">
        <v>50</v>
      </c>
      <c r="L429" s="279">
        <f>+[3]!Tabla1[[#This Row],[Precio Unitario]]*[3]!Tabla1[[#This Row],[Cantidad de Insumos]]</f>
        <v>100</v>
      </c>
      <c r="M429" s="438">
        <v>239301</v>
      </c>
      <c r="N429" s="435" t="s">
        <v>1663</v>
      </c>
    </row>
    <row r="430" spans="2:14" ht="12.75" x14ac:dyDescent="0.2">
      <c r="B430" s="433" t="str">
        <f>IF(Tabla1[[#This Row],[Código_Actividad]]="","",CONCATENATE(Tabla1[[#This Row],[POA]],".",Tabla1[[#This Row],[SRS]],".",Tabla1[[#This Row],[AREA]],".",Tabla1[[#This Row],[TIPO]]))</f>
        <v>...</v>
      </c>
      <c r="C430" s="433"/>
      <c r="D430" s="433"/>
      <c r="E430" s="433"/>
      <c r="F430" s="433"/>
      <c r="G430" s="276" t="s">
        <v>1300</v>
      </c>
      <c r="H430" s="277" t="s">
        <v>1750</v>
      </c>
      <c r="I430" s="440" t="s">
        <v>288</v>
      </c>
      <c r="J430" s="276">
        <v>1</v>
      </c>
      <c r="K430" s="279">
        <v>30000</v>
      </c>
      <c r="L430" s="279">
        <f>+[3]!Tabla1[[#This Row],[Precio Unitario]]*[3]!Tabla1[[#This Row],[Cantidad de Insumos]]</f>
        <v>30000</v>
      </c>
      <c r="M430" s="438">
        <v>239301</v>
      </c>
      <c r="N430" s="435" t="s">
        <v>1663</v>
      </c>
    </row>
    <row r="431" spans="2:14" ht="12.75" x14ac:dyDescent="0.2">
      <c r="B431" s="433" t="str">
        <f>IF(Tabla1[[#This Row],[Código_Actividad]]="","",CONCATENATE(Tabla1[[#This Row],[POA]],".",Tabla1[[#This Row],[SRS]],".",Tabla1[[#This Row],[AREA]],".",Tabla1[[#This Row],[TIPO]]))</f>
        <v>...</v>
      </c>
      <c r="C431" s="433"/>
      <c r="D431" s="433"/>
      <c r="E431" s="433"/>
      <c r="F431" s="433"/>
      <c r="G431" s="276" t="s">
        <v>1300</v>
      </c>
      <c r="H431" s="277" t="s">
        <v>1751</v>
      </c>
      <c r="I431" s="440" t="s">
        <v>288</v>
      </c>
      <c r="J431" s="276">
        <v>1</v>
      </c>
      <c r="K431" s="279">
        <v>20000</v>
      </c>
      <c r="L431" s="279">
        <f>+[3]!Tabla1[[#This Row],[Precio Unitario]]*[3]!Tabla1[[#This Row],[Cantidad de Insumos]]</f>
        <v>20000</v>
      </c>
      <c r="M431" s="438">
        <v>239301</v>
      </c>
      <c r="N431" s="435" t="s">
        <v>1663</v>
      </c>
    </row>
    <row r="432" spans="2:14" ht="12.75" x14ac:dyDescent="0.2">
      <c r="B432" s="433" t="str">
        <f>IF(Tabla1[[#This Row],[Código_Actividad]]="","",CONCATENATE(Tabla1[[#This Row],[POA]],".",Tabla1[[#This Row],[SRS]],".",Tabla1[[#This Row],[AREA]],".",Tabla1[[#This Row],[TIPO]]))</f>
        <v>...</v>
      </c>
      <c r="C432" s="433"/>
      <c r="D432" s="433"/>
      <c r="E432" s="433"/>
      <c r="F432" s="433"/>
      <c r="G432" s="276" t="s">
        <v>1300</v>
      </c>
      <c r="H432" s="277" t="s">
        <v>1752</v>
      </c>
      <c r="I432" s="440" t="s">
        <v>288</v>
      </c>
      <c r="J432" s="276">
        <v>1</v>
      </c>
      <c r="K432" s="279">
        <v>20000</v>
      </c>
      <c r="L432" s="279">
        <f>+[3]!Tabla1[[#This Row],[Precio Unitario]]*[3]!Tabla1[[#This Row],[Cantidad de Insumos]]</f>
        <v>20000</v>
      </c>
      <c r="M432" s="438">
        <v>239301</v>
      </c>
      <c r="N432" s="435" t="s">
        <v>1663</v>
      </c>
    </row>
    <row r="433" spans="2:14" ht="12.75" x14ac:dyDescent="0.2">
      <c r="B433" s="433" t="str">
        <f>IF(Tabla1[[#This Row],[Código_Actividad]]="","",CONCATENATE(Tabla1[[#This Row],[POA]],".",Tabla1[[#This Row],[SRS]],".",Tabla1[[#This Row],[AREA]],".",Tabla1[[#This Row],[TIPO]]))</f>
        <v>...</v>
      </c>
      <c r="C433" s="433"/>
      <c r="D433" s="433"/>
      <c r="E433" s="433"/>
      <c r="F433" s="433"/>
      <c r="G433" s="276" t="s">
        <v>1300</v>
      </c>
      <c r="H433" s="277" t="s">
        <v>1753</v>
      </c>
      <c r="I433" s="440" t="s">
        <v>1690</v>
      </c>
      <c r="J433" s="276">
        <v>4</v>
      </c>
      <c r="K433" s="279">
        <v>200</v>
      </c>
      <c r="L433" s="279">
        <f>+[3]!Tabla1[[#This Row],[Precio Unitario]]*[3]!Tabla1[[#This Row],[Cantidad de Insumos]]</f>
        <v>800</v>
      </c>
      <c r="M433" s="438">
        <v>239301</v>
      </c>
      <c r="N433" s="435" t="s">
        <v>1663</v>
      </c>
    </row>
    <row r="434" spans="2:14" ht="12.75" x14ac:dyDescent="0.2">
      <c r="B434" s="433" t="str">
        <f>IF(Tabla1[[#This Row],[Código_Actividad]]="","",CONCATENATE(Tabla1[[#This Row],[POA]],".",Tabla1[[#This Row],[SRS]],".",Tabla1[[#This Row],[AREA]],".",Tabla1[[#This Row],[TIPO]]))</f>
        <v>...</v>
      </c>
      <c r="C434" s="433"/>
      <c r="D434" s="433"/>
      <c r="E434" s="433"/>
      <c r="F434" s="433"/>
      <c r="G434" s="276" t="s">
        <v>1300</v>
      </c>
      <c r="H434" s="277" t="s">
        <v>1688</v>
      </c>
      <c r="I434" s="440" t="s">
        <v>635</v>
      </c>
      <c r="J434" s="276">
        <v>10</v>
      </c>
      <c r="K434" s="279">
        <v>300</v>
      </c>
      <c r="L434" s="279">
        <f>+[3]!Tabla1[[#This Row],[Precio Unitario]]*[3]!Tabla1[[#This Row],[Cantidad de Insumos]]</f>
        <v>3000</v>
      </c>
      <c r="M434" s="438">
        <v>239301</v>
      </c>
      <c r="N434" s="435" t="s">
        <v>1663</v>
      </c>
    </row>
    <row r="435" spans="2:14" ht="12.75" x14ac:dyDescent="0.2">
      <c r="B435" s="433" t="str">
        <f>IF(Tabla1[[#This Row],[Código_Actividad]]="","",CONCATENATE(Tabla1[[#This Row],[POA]],".",Tabla1[[#This Row],[SRS]],".",Tabla1[[#This Row],[AREA]],".",Tabla1[[#This Row],[TIPO]]))</f>
        <v>...</v>
      </c>
      <c r="C435" s="433"/>
      <c r="D435" s="433"/>
      <c r="E435" s="433"/>
      <c r="F435" s="433"/>
      <c r="G435" s="276" t="s">
        <v>1300</v>
      </c>
      <c r="H435" s="277" t="s">
        <v>1754</v>
      </c>
      <c r="I435" s="440" t="s">
        <v>1690</v>
      </c>
      <c r="J435" s="276">
        <v>3</v>
      </c>
      <c r="K435" s="279">
        <v>350</v>
      </c>
      <c r="L435" s="279">
        <f>+[3]!Tabla1[[#This Row],[Precio Unitario]]*[3]!Tabla1[[#This Row],[Cantidad de Insumos]]</f>
        <v>1050</v>
      </c>
      <c r="M435" s="438">
        <v>239301</v>
      </c>
      <c r="N435" s="435" t="s">
        <v>1663</v>
      </c>
    </row>
    <row r="436" spans="2:14" ht="12.75" x14ac:dyDescent="0.2">
      <c r="B436" s="433" t="str">
        <f>IF(Tabla1[[#This Row],[Código_Actividad]]="","",CONCATENATE(Tabla1[[#This Row],[POA]],".",Tabla1[[#This Row],[SRS]],".",Tabla1[[#This Row],[AREA]],".",Tabla1[[#This Row],[TIPO]]))</f>
        <v>...</v>
      </c>
      <c r="C436" s="433"/>
      <c r="D436" s="433"/>
      <c r="E436" s="433"/>
      <c r="F436" s="433"/>
      <c r="G436" s="276" t="s">
        <v>1300</v>
      </c>
      <c r="H436" s="277" t="s">
        <v>1755</v>
      </c>
      <c r="I436" s="440" t="s">
        <v>1756</v>
      </c>
      <c r="J436" s="276">
        <v>3</v>
      </c>
      <c r="K436" s="279">
        <v>350</v>
      </c>
      <c r="L436" s="279">
        <f>+[3]!Tabla1[[#This Row],[Precio Unitario]]*[3]!Tabla1[[#This Row],[Cantidad de Insumos]]</f>
        <v>1050</v>
      </c>
      <c r="M436" s="438">
        <v>239301</v>
      </c>
      <c r="N436" s="435" t="s">
        <v>1663</v>
      </c>
    </row>
    <row r="437" spans="2:14" ht="12.75" x14ac:dyDescent="0.2">
      <c r="B437" s="433" t="str">
        <f>IF(Tabla1[[#This Row],[Código_Actividad]]="","",CONCATENATE(Tabla1[[#This Row],[POA]],".",Tabla1[[#This Row],[SRS]],".",Tabla1[[#This Row],[AREA]],".",Tabla1[[#This Row],[TIPO]]))</f>
        <v>...</v>
      </c>
      <c r="C437" s="433"/>
      <c r="D437" s="433"/>
      <c r="E437" s="433"/>
      <c r="F437" s="433"/>
      <c r="G437" s="276" t="s">
        <v>1300</v>
      </c>
      <c r="H437" s="277" t="s">
        <v>1757</v>
      </c>
      <c r="I437" s="440" t="s">
        <v>288</v>
      </c>
      <c r="J437" s="276">
        <v>2</v>
      </c>
      <c r="K437" s="279">
        <v>300</v>
      </c>
      <c r="L437" s="279">
        <f>+[3]!Tabla1[[#This Row],[Precio Unitario]]*[3]!Tabla1[[#This Row],[Cantidad de Insumos]]</f>
        <v>600</v>
      </c>
      <c r="M437" s="438">
        <v>239301</v>
      </c>
      <c r="N437" s="435" t="s">
        <v>1663</v>
      </c>
    </row>
    <row r="438" spans="2:14" ht="12.75" x14ac:dyDescent="0.2">
      <c r="B438" s="433" t="str">
        <f>IF(Tabla1[[#This Row],[Código_Actividad]]="","",CONCATENATE(Tabla1[[#This Row],[POA]],".",Tabla1[[#This Row],[SRS]],".",Tabla1[[#This Row],[AREA]],".",Tabla1[[#This Row],[TIPO]]))</f>
        <v>...</v>
      </c>
      <c r="C438" s="433"/>
      <c r="D438" s="433"/>
      <c r="E438" s="433"/>
      <c r="F438" s="433"/>
      <c r="G438" s="276" t="s">
        <v>1300</v>
      </c>
      <c r="H438" s="277" t="s">
        <v>1758</v>
      </c>
      <c r="I438" s="440" t="s">
        <v>1690</v>
      </c>
      <c r="J438" s="276">
        <v>3</v>
      </c>
      <c r="K438" s="279">
        <v>80</v>
      </c>
      <c r="L438" s="279">
        <f>+[3]!Tabla1[[#This Row],[Precio Unitario]]*[3]!Tabla1[[#This Row],[Cantidad de Insumos]]</f>
        <v>240</v>
      </c>
      <c r="M438" s="438">
        <v>239301</v>
      </c>
      <c r="N438" s="435" t="s">
        <v>1663</v>
      </c>
    </row>
    <row r="439" spans="2:14" ht="12.75" x14ac:dyDescent="0.2">
      <c r="B439" s="433" t="str">
        <f>IF(Tabla1[[#This Row],[Código_Actividad]]="","",CONCATENATE(Tabla1[[#This Row],[POA]],".",Tabla1[[#This Row],[SRS]],".",Tabla1[[#This Row],[AREA]],".",Tabla1[[#This Row],[TIPO]]))</f>
        <v>...</v>
      </c>
      <c r="C439" s="433"/>
      <c r="D439" s="433"/>
      <c r="E439" s="433"/>
      <c r="F439" s="433"/>
      <c r="G439" s="276" t="s">
        <v>1300</v>
      </c>
      <c r="H439" s="277" t="s">
        <v>1759</v>
      </c>
      <c r="I439" s="440" t="s">
        <v>1690</v>
      </c>
      <c r="J439" s="276">
        <v>2</v>
      </c>
      <c r="K439" s="279">
        <v>100</v>
      </c>
      <c r="L439" s="279">
        <f>+[3]!Tabla1[[#This Row],[Precio Unitario]]*[3]!Tabla1[[#This Row],[Cantidad de Insumos]]</f>
        <v>200</v>
      </c>
      <c r="M439" s="438">
        <v>239301</v>
      </c>
      <c r="N439" s="435" t="s">
        <v>1663</v>
      </c>
    </row>
    <row r="440" spans="2:14" ht="12.75" x14ac:dyDescent="0.2">
      <c r="B440" s="433" t="str">
        <f>IF(Tabla1[[#This Row],[Código_Actividad]]="","",CONCATENATE(Tabla1[[#This Row],[POA]],".",Tabla1[[#This Row],[SRS]],".",Tabla1[[#This Row],[AREA]],".",Tabla1[[#This Row],[TIPO]]))</f>
        <v>...</v>
      </c>
      <c r="C440" s="433"/>
      <c r="D440" s="433"/>
      <c r="E440" s="433"/>
      <c r="F440" s="433"/>
      <c r="G440" s="276" t="s">
        <v>1300</v>
      </c>
      <c r="H440" s="277" t="s">
        <v>1760</v>
      </c>
      <c r="I440" s="440" t="s">
        <v>288</v>
      </c>
      <c r="J440" s="276">
        <v>3</v>
      </c>
      <c r="K440" s="279">
        <v>100</v>
      </c>
      <c r="L440" s="279">
        <f>+[3]!Tabla1[[#This Row],[Precio Unitario]]*[3]!Tabla1[[#This Row],[Cantidad de Insumos]]</f>
        <v>300</v>
      </c>
      <c r="M440" s="438">
        <v>239301</v>
      </c>
      <c r="N440" s="435" t="s">
        <v>1663</v>
      </c>
    </row>
    <row r="441" spans="2:14" ht="12.75" x14ac:dyDescent="0.2">
      <c r="B441" s="433" t="str">
        <f>IF(Tabla1[[#This Row],[Código_Actividad]]="","",CONCATENATE(Tabla1[[#This Row],[POA]],".",Tabla1[[#This Row],[SRS]],".",Tabla1[[#This Row],[AREA]],".",Tabla1[[#This Row],[TIPO]]))</f>
        <v>...</v>
      </c>
      <c r="C441" s="433"/>
      <c r="D441" s="433"/>
      <c r="E441" s="433"/>
      <c r="F441" s="433"/>
      <c r="G441" s="276" t="s">
        <v>1304</v>
      </c>
      <c r="H441" s="277" t="s">
        <v>1688</v>
      </c>
      <c r="I441" s="440" t="s">
        <v>635</v>
      </c>
      <c r="J441" s="276">
        <v>5</v>
      </c>
      <c r="K441" s="279">
        <v>300</v>
      </c>
      <c r="L441" s="279">
        <f>+[3]!Tabla1[[#This Row],[Precio Unitario]]*[3]!Tabla1[[#This Row],[Cantidad de Insumos]]</f>
        <v>1500</v>
      </c>
      <c r="M441" s="438">
        <v>239301</v>
      </c>
      <c r="N441" s="435" t="s">
        <v>1663</v>
      </c>
    </row>
    <row r="442" spans="2:14" ht="12.75" x14ac:dyDescent="0.2">
      <c r="B442" s="433" t="str">
        <f>IF(Tabla1[[#This Row],[Código_Actividad]]="","",CONCATENATE(Tabla1[[#This Row],[POA]],".",Tabla1[[#This Row],[SRS]],".",Tabla1[[#This Row],[AREA]],".",Tabla1[[#This Row],[TIPO]]))</f>
        <v>...</v>
      </c>
      <c r="C442" s="433"/>
      <c r="D442" s="433"/>
      <c r="E442" s="433"/>
      <c r="F442" s="433"/>
      <c r="G442" s="276" t="s">
        <v>1304</v>
      </c>
      <c r="H442" s="277" t="s">
        <v>1701</v>
      </c>
      <c r="I442" s="440" t="s">
        <v>1690</v>
      </c>
      <c r="J442" s="276">
        <v>2</v>
      </c>
      <c r="K442" s="279">
        <v>200</v>
      </c>
      <c r="L442" s="279">
        <f>+[3]!Tabla1[[#This Row],[Precio Unitario]]*[3]!Tabla1[[#This Row],[Cantidad de Insumos]]</f>
        <v>400</v>
      </c>
      <c r="M442" s="438">
        <v>239301</v>
      </c>
      <c r="N442" s="435" t="s">
        <v>1663</v>
      </c>
    </row>
    <row r="443" spans="2:14" ht="12.75" x14ac:dyDescent="0.2">
      <c r="B443" s="433" t="str">
        <f>IF(Tabla1[[#This Row],[Código_Actividad]]="","",CONCATENATE(Tabla1[[#This Row],[POA]],".",Tabla1[[#This Row],[SRS]],".",Tabla1[[#This Row],[AREA]],".",Tabla1[[#This Row],[TIPO]]))</f>
        <v>...</v>
      </c>
      <c r="C443" s="433"/>
      <c r="D443" s="433"/>
      <c r="E443" s="433"/>
      <c r="F443" s="433"/>
      <c r="G443" s="276" t="s">
        <v>1305</v>
      </c>
      <c r="H443" s="277" t="s">
        <v>1688</v>
      </c>
      <c r="I443" s="440" t="s">
        <v>635</v>
      </c>
      <c r="J443" s="276">
        <v>3</v>
      </c>
      <c r="K443" s="279">
        <v>300</v>
      </c>
      <c r="L443" s="279">
        <f>+[3]!Tabla1[[#This Row],[Precio Unitario]]*[3]!Tabla1[[#This Row],[Cantidad de Insumos]]</f>
        <v>900</v>
      </c>
      <c r="M443" s="438">
        <v>239301</v>
      </c>
      <c r="N443" s="435" t="s">
        <v>1663</v>
      </c>
    </row>
    <row r="444" spans="2:14" ht="12.75" x14ac:dyDescent="0.2">
      <c r="B444" s="433" t="str">
        <f>IF(Tabla1[[#This Row],[Código_Actividad]]="","",CONCATENATE(Tabla1[[#This Row],[POA]],".",Tabla1[[#This Row],[SRS]],".",Tabla1[[#This Row],[AREA]],".",Tabla1[[#This Row],[TIPO]]))</f>
        <v>...</v>
      </c>
      <c r="C444" s="433"/>
      <c r="D444" s="433"/>
      <c r="E444" s="433"/>
      <c r="F444" s="433"/>
      <c r="G444" s="276" t="s">
        <v>1305</v>
      </c>
      <c r="H444" s="277" t="s">
        <v>1701</v>
      </c>
      <c r="I444" s="440" t="s">
        <v>1690</v>
      </c>
      <c r="J444" s="276">
        <v>2</v>
      </c>
      <c r="K444" s="279">
        <v>200</v>
      </c>
      <c r="L444" s="279">
        <f>+[3]!Tabla1[[#This Row],[Precio Unitario]]*[3]!Tabla1[[#This Row],[Cantidad de Insumos]]</f>
        <v>400</v>
      </c>
      <c r="M444" s="438">
        <v>239301</v>
      </c>
      <c r="N444" s="435" t="s">
        <v>1663</v>
      </c>
    </row>
    <row r="445" spans="2:14" ht="12.75" x14ac:dyDescent="0.2">
      <c r="B445" s="433" t="str">
        <f>IF(Tabla1[[#This Row],[Código_Actividad]]="","",CONCATENATE(Tabla1[[#This Row],[POA]],".",Tabla1[[#This Row],[SRS]],".",Tabla1[[#This Row],[AREA]],".",Tabla1[[#This Row],[TIPO]]))</f>
        <v>...</v>
      </c>
      <c r="C445" s="433"/>
      <c r="D445" s="433"/>
      <c r="E445" s="433"/>
      <c r="F445" s="433"/>
      <c r="G445" s="276" t="s">
        <v>1312</v>
      </c>
      <c r="H445" s="277" t="s">
        <v>1688</v>
      </c>
      <c r="I445" s="440" t="s">
        <v>635</v>
      </c>
      <c r="J445" s="276">
        <v>3</v>
      </c>
      <c r="K445" s="279">
        <v>300</v>
      </c>
      <c r="L445" s="279">
        <f>+[3]!Tabla1[[#This Row],[Precio Unitario]]*[3]!Tabla1[[#This Row],[Cantidad de Insumos]]</f>
        <v>900</v>
      </c>
      <c r="M445" s="438">
        <v>239301</v>
      </c>
      <c r="N445" s="435" t="s">
        <v>1663</v>
      </c>
    </row>
    <row r="446" spans="2:14" ht="12.75" x14ac:dyDescent="0.2">
      <c r="B446" s="433" t="str">
        <f>IF(Tabla1[[#This Row],[Código_Actividad]]="","",CONCATENATE(Tabla1[[#This Row],[POA]],".",Tabla1[[#This Row],[SRS]],".",Tabla1[[#This Row],[AREA]],".",Tabla1[[#This Row],[TIPO]]))</f>
        <v>...</v>
      </c>
      <c r="C446" s="433"/>
      <c r="D446" s="433"/>
      <c r="E446" s="433"/>
      <c r="F446" s="433"/>
      <c r="G446" s="276" t="s">
        <v>1312</v>
      </c>
      <c r="H446" s="277" t="s">
        <v>1701</v>
      </c>
      <c r="I446" s="440" t="s">
        <v>1690</v>
      </c>
      <c r="J446" s="276">
        <v>2</v>
      </c>
      <c r="K446" s="279">
        <v>200</v>
      </c>
      <c r="L446" s="279">
        <f>+[3]!Tabla1[[#This Row],[Precio Unitario]]*[3]!Tabla1[[#This Row],[Cantidad de Insumos]]</f>
        <v>400</v>
      </c>
      <c r="M446" s="438">
        <v>239301</v>
      </c>
      <c r="N446" s="435" t="s">
        <v>1663</v>
      </c>
    </row>
    <row r="447" spans="2:14" ht="12.75" x14ac:dyDescent="0.2">
      <c r="B447" s="433" t="str">
        <f>IF(Tabla1[[#This Row],[Código_Actividad]]="","",CONCATENATE(Tabla1[[#This Row],[POA]],".",Tabla1[[#This Row],[SRS]],".",Tabla1[[#This Row],[AREA]],".",Tabla1[[#This Row],[TIPO]]))</f>
        <v>...</v>
      </c>
      <c r="C447" s="433"/>
      <c r="D447" s="433"/>
      <c r="E447" s="433"/>
      <c r="F447" s="433"/>
      <c r="G447" s="276" t="s">
        <v>1313</v>
      </c>
      <c r="H447" s="277" t="s">
        <v>1688</v>
      </c>
      <c r="I447" s="440" t="s">
        <v>635</v>
      </c>
      <c r="J447" s="276">
        <v>3</v>
      </c>
      <c r="K447" s="279">
        <v>300</v>
      </c>
      <c r="L447" s="279">
        <f>+[3]!Tabla1[[#This Row],[Precio Unitario]]*[3]!Tabla1[[#This Row],[Cantidad de Insumos]]</f>
        <v>900</v>
      </c>
      <c r="M447" s="438">
        <v>239301</v>
      </c>
      <c r="N447" s="435" t="s">
        <v>1663</v>
      </c>
    </row>
    <row r="448" spans="2:14" ht="12.75" x14ac:dyDescent="0.2">
      <c r="B448" s="433" t="str">
        <f>IF(Tabla1[[#This Row],[Código_Actividad]]="","",CONCATENATE(Tabla1[[#This Row],[POA]],".",Tabla1[[#This Row],[SRS]],".",Tabla1[[#This Row],[AREA]],".",Tabla1[[#This Row],[TIPO]]))</f>
        <v>...</v>
      </c>
      <c r="C448" s="433"/>
      <c r="D448" s="433"/>
      <c r="E448" s="433"/>
      <c r="F448" s="433"/>
      <c r="G448" s="276" t="s">
        <v>1313</v>
      </c>
      <c r="H448" s="277" t="s">
        <v>1701</v>
      </c>
      <c r="I448" s="440" t="s">
        <v>1690</v>
      </c>
      <c r="J448" s="276">
        <v>2</v>
      </c>
      <c r="K448" s="279">
        <v>200</v>
      </c>
      <c r="L448" s="279">
        <f>+[3]!Tabla1[[#This Row],[Precio Unitario]]*[3]!Tabla1[[#This Row],[Cantidad de Insumos]]</f>
        <v>400</v>
      </c>
      <c r="M448" s="438">
        <v>239301</v>
      </c>
      <c r="N448" s="435" t="s">
        <v>1663</v>
      </c>
    </row>
    <row r="449" spans="2:14" ht="12.75" x14ac:dyDescent="0.2">
      <c r="B449" s="433" t="str">
        <f>IF(Tabla1[[#This Row],[Código_Actividad]]="","",CONCATENATE(Tabla1[[#This Row],[POA]],".",Tabla1[[#This Row],[SRS]],".",Tabla1[[#This Row],[AREA]],".",Tabla1[[#This Row],[TIPO]]))</f>
        <v>...</v>
      </c>
      <c r="C449" s="433"/>
      <c r="D449" s="433"/>
      <c r="E449" s="433"/>
      <c r="F449" s="433"/>
      <c r="G449" s="434" t="s">
        <v>1313</v>
      </c>
      <c r="H449" s="435" t="s">
        <v>1691</v>
      </c>
      <c r="I449" s="436" t="s">
        <v>288</v>
      </c>
      <c r="J449" s="434">
        <v>1</v>
      </c>
      <c r="K449" s="437">
        <v>20000</v>
      </c>
      <c r="L449" s="437">
        <f>+[3]!Tabla1[[#This Row],[Precio Unitario]]*[3]!Tabla1[[#This Row],[Cantidad de Insumos]]</f>
        <v>20000</v>
      </c>
      <c r="M449" s="438">
        <v>239301</v>
      </c>
      <c r="N449" s="435" t="s">
        <v>1663</v>
      </c>
    </row>
    <row r="450" spans="2:14" ht="12.75" x14ac:dyDescent="0.2">
      <c r="B450" s="433" t="str">
        <f>IF(Tabla1[[#This Row],[Código_Actividad]]="","",CONCATENATE(Tabla1[[#This Row],[POA]],".",Tabla1[[#This Row],[SRS]],".",Tabla1[[#This Row],[AREA]],".",Tabla1[[#This Row],[TIPO]]))</f>
        <v>...</v>
      </c>
      <c r="C450" s="433"/>
      <c r="D450" s="433"/>
      <c r="E450" s="433"/>
      <c r="F450" s="433"/>
      <c r="G450" s="434" t="s">
        <v>1313</v>
      </c>
      <c r="H450" s="435" t="s">
        <v>1761</v>
      </c>
      <c r="I450" s="436" t="s">
        <v>288</v>
      </c>
      <c r="J450" s="434">
        <v>1</v>
      </c>
      <c r="K450" s="437">
        <v>20000</v>
      </c>
      <c r="L450" s="437">
        <f>+[3]!Tabla1[[#This Row],[Precio Unitario]]*[3]!Tabla1[[#This Row],[Cantidad de Insumos]]</f>
        <v>20000</v>
      </c>
      <c r="M450" s="438">
        <v>239301</v>
      </c>
      <c r="N450" s="435" t="s">
        <v>1663</v>
      </c>
    </row>
    <row r="451" spans="2:14" ht="12.75" x14ac:dyDescent="0.2">
      <c r="B451" s="433" t="str">
        <f>IF(Tabla1[[#This Row],[Código_Actividad]]="","",CONCATENATE(Tabla1[[#This Row],[POA]],".",Tabla1[[#This Row],[SRS]],".",Tabla1[[#This Row],[AREA]],".",Tabla1[[#This Row],[TIPO]]))</f>
        <v>...</v>
      </c>
      <c r="C451" s="433"/>
      <c r="D451" s="433"/>
      <c r="E451" s="433"/>
      <c r="F451" s="433"/>
      <c r="G451" s="434" t="s">
        <v>1313</v>
      </c>
      <c r="H451" s="435" t="s">
        <v>1694</v>
      </c>
      <c r="I451" s="436" t="s">
        <v>288</v>
      </c>
      <c r="J451" s="434">
        <v>1</v>
      </c>
      <c r="K451" s="437">
        <v>30000</v>
      </c>
      <c r="L451" s="437">
        <f>+[3]!Tabla1[[#This Row],[Precio Unitario]]*[3]!Tabla1[[#This Row],[Cantidad de Insumos]]</f>
        <v>30000</v>
      </c>
      <c r="M451" s="438">
        <v>239301</v>
      </c>
      <c r="N451" s="435" t="s">
        <v>1663</v>
      </c>
    </row>
    <row r="452" spans="2:14" ht="12.75" x14ac:dyDescent="0.2">
      <c r="B452" s="433" t="str">
        <f>IF(Tabla1[[#This Row],[Código_Actividad]]="","",CONCATENATE(Tabla1[[#This Row],[POA]],".",Tabla1[[#This Row],[SRS]],".",Tabla1[[#This Row],[AREA]],".",Tabla1[[#This Row],[TIPO]]))</f>
        <v>...</v>
      </c>
      <c r="C452" s="433"/>
      <c r="D452" s="433"/>
      <c r="E452" s="433"/>
      <c r="F452" s="433"/>
      <c r="G452" s="276" t="s">
        <v>1314</v>
      </c>
      <c r="H452" s="277" t="s">
        <v>1688</v>
      </c>
      <c r="I452" s="440" t="s">
        <v>635</v>
      </c>
      <c r="J452" s="276">
        <v>2</v>
      </c>
      <c r="K452" s="279">
        <v>300</v>
      </c>
      <c r="L452" s="279">
        <f>+[3]!Tabla1[[#This Row],[Precio Unitario]]*[3]!Tabla1[[#This Row],[Cantidad de Insumos]]</f>
        <v>600</v>
      </c>
      <c r="M452" s="438">
        <v>239301</v>
      </c>
      <c r="N452" s="435" t="s">
        <v>1663</v>
      </c>
    </row>
    <row r="453" spans="2:14" ht="12.75" x14ac:dyDescent="0.2">
      <c r="B453" s="433" t="str">
        <f>IF(Tabla1[[#This Row],[Código_Actividad]]="","",CONCATENATE(Tabla1[[#This Row],[POA]],".",Tabla1[[#This Row],[SRS]],".",Tabla1[[#This Row],[AREA]],".",Tabla1[[#This Row],[TIPO]]))</f>
        <v>...</v>
      </c>
      <c r="C453" s="433"/>
      <c r="D453" s="433"/>
      <c r="E453" s="433"/>
      <c r="F453" s="433"/>
      <c r="G453" s="276" t="s">
        <v>1314</v>
      </c>
      <c r="H453" s="277" t="s">
        <v>1701</v>
      </c>
      <c r="I453" s="440" t="s">
        <v>1690</v>
      </c>
      <c r="J453" s="276">
        <v>2</v>
      </c>
      <c r="K453" s="279">
        <v>200</v>
      </c>
      <c r="L453" s="279">
        <f>+[3]!Tabla1[[#This Row],[Precio Unitario]]*[3]!Tabla1[[#This Row],[Cantidad de Insumos]]</f>
        <v>400</v>
      </c>
      <c r="M453" s="438">
        <v>239301</v>
      </c>
      <c r="N453" s="435" t="s">
        <v>1663</v>
      </c>
    </row>
    <row r="454" spans="2:14" ht="12.75" x14ac:dyDescent="0.2">
      <c r="B454" s="433" t="str">
        <f>IF(Tabla1[[#This Row],[Código_Actividad]]="","",CONCATENATE(Tabla1[[#This Row],[POA]],".",Tabla1[[#This Row],[SRS]],".",Tabla1[[#This Row],[AREA]],".",Tabla1[[#This Row],[TIPO]]))</f>
        <v>...</v>
      </c>
      <c r="C454" s="433"/>
      <c r="D454" s="433"/>
      <c r="E454" s="433"/>
      <c r="F454" s="433"/>
      <c r="G454" s="276" t="s">
        <v>1315</v>
      </c>
      <c r="H454" s="277" t="s">
        <v>1691</v>
      </c>
      <c r="I454" s="440" t="s">
        <v>288</v>
      </c>
      <c r="J454" s="276">
        <v>1</v>
      </c>
      <c r="K454" s="279">
        <v>20000</v>
      </c>
      <c r="L454" s="279">
        <f>+[3]!Tabla1[[#This Row],[Precio Unitario]]*[3]!Tabla1[[#This Row],[Cantidad de Insumos]]</f>
        <v>20000</v>
      </c>
      <c r="M454" s="438">
        <v>239301</v>
      </c>
      <c r="N454" s="435" t="s">
        <v>1663</v>
      </c>
    </row>
    <row r="455" spans="2:14" ht="12.75" x14ac:dyDescent="0.2">
      <c r="B455" s="433" t="str">
        <f>IF(Tabla1[[#This Row],[Código_Actividad]]="","",CONCATENATE(Tabla1[[#This Row],[POA]],".",Tabla1[[#This Row],[SRS]],".",Tabla1[[#This Row],[AREA]],".",Tabla1[[#This Row],[TIPO]]))</f>
        <v>...</v>
      </c>
      <c r="C455" s="433"/>
      <c r="D455" s="433"/>
      <c r="E455" s="433"/>
      <c r="F455" s="433"/>
      <c r="G455" s="276" t="s">
        <v>1315</v>
      </c>
      <c r="H455" s="277" t="s">
        <v>1761</v>
      </c>
      <c r="I455" s="440" t="s">
        <v>288</v>
      </c>
      <c r="J455" s="276">
        <v>1</v>
      </c>
      <c r="K455" s="279">
        <v>20000</v>
      </c>
      <c r="L455" s="279">
        <f>+[3]!Tabla1[[#This Row],[Precio Unitario]]*[3]!Tabla1[[#This Row],[Cantidad de Insumos]]</f>
        <v>20000</v>
      </c>
      <c r="M455" s="438">
        <v>239301</v>
      </c>
      <c r="N455" s="435" t="s">
        <v>1663</v>
      </c>
    </row>
    <row r="456" spans="2:14" ht="12.75" x14ac:dyDescent="0.2">
      <c r="B456" s="433" t="str">
        <f>IF(Tabla1[[#This Row],[Código_Actividad]]="","",CONCATENATE(Tabla1[[#This Row],[POA]],".",Tabla1[[#This Row],[SRS]],".",Tabla1[[#This Row],[AREA]],".",Tabla1[[#This Row],[TIPO]]))</f>
        <v>...</v>
      </c>
      <c r="C456" s="433"/>
      <c r="D456" s="433"/>
      <c r="E456" s="433"/>
      <c r="F456" s="433"/>
      <c r="G456" s="276" t="s">
        <v>1315</v>
      </c>
      <c r="H456" s="277" t="s">
        <v>1694</v>
      </c>
      <c r="I456" s="440" t="s">
        <v>288</v>
      </c>
      <c r="J456" s="276">
        <v>1</v>
      </c>
      <c r="K456" s="279">
        <v>30000</v>
      </c>
      <c r="L456" s="279">
        <f>+[3]!Tabla1[[#This Row],[Precio Unitario]]*[3]!Tabla1[[#This Row],[Cantidad de Insumos]]</f>
        <v>30000</v>
      </c>
      <c r="M456" s="438">
        <v>239301</v>
      </c>
      <c r="N456" s="435" t="s">
        <v>1663</v>
      </c>
    </row>
    <row r="457" spans="2:14" ht="12.75" x14ac:dyDescent="0.2">
      <c r="B457" s="433" t="str">
        <f>IF(Tabla1[[#This Row],[Código_Actividad]]="","",CONCATENATE(Tabla1[[#This Row],[POA]],".",Tabla1[[#This Row],[SRS]],".",Tabla1[[#This Row],[AREA]],".",Tabla1[[#This Row],[TIPO]]))</f>
        <v>...</v>
      </c>
      <c r="C457" s="433"/>
      <c r="D457" s="433"/>
      <c r="E457" s="433"/>
      <c r="F457" s="433"/>
      <c r="G457" s="276" t="s">
        <v>1315</v>
      </c>
      <c r="H457" s="277" t="s">
        <v>1688</v>
      </c>
      <c r="I457" s="440" t="s">
        <v>635</v>
      </c>
      <c r="J457" s="276">
        <v>10</v>
      </c>
      <c r="K457" s="279">
        <v>300</v>
      </c>
      <c r="L457" s="279">
        <f>+[3]!Tabla1[[#This Row],[Precio Unitario]]*[3]!Tabla1[[#This Row],[Cantidad de Insumos]]</f>
        <v>3000</v>
      </c>
      <c r="M457" s="438">
        <v>239301</v>
      </c>
      <c r="N457" s="435" t="s">
        <v>1663</v>
      </c>
    </row>
    <row r="458" spans="2:14" ht="12.75" x14ac:dyDescent="0.2">
      <c r="B458" s="433" t="str">
        <f>IF(Tabla1[[#This Row],[Código_Actividad]]="","",CONCATENATE(Tabla1[[#This Row],[POA]],".",Tabla1[[#This Row],[SRS]],".",Tabla1[[#This Row],[AREA]],".",Tabla1[[#This Row],[TIPO]]))</f>
        <v>...</v>
      </c>
      <c r="C458" s="433"/>
      <c r="D458" s="433"/>
      <c r="E458" s="433"/>
      <c r="F458" s="433"/>
      <c r="G458" s="276" t="s">
        <v>1315</v>
      </c>
      <c r="H458" s="277" t="s">
        <v>1689</v>
      </c>
      <c r="I458" s="440" t="s">
        <v>1690</v>
      </c>
      <c r="J458" s="276">
        <v>3</v>
      </c>
      <c r="K458" s="279">
        <v>200</v>
      </c>
      <c r="L458" s="279">
        <f>+[3]!Tabla1[[#This Row],[Precio Unitario]]*[3]!Tabla1[[#This Row],[Cantidad de Insumos]]</f>
        <v>600</v>
      </c>
      <c r="M458" s="438">
        <v>239301</v>
      </c>
      <c r="N458" s="435" t="s">
        <v>1663</v>
      </c>
    </row>
    <row r="459" spans="2:14" ht="12.75" x14ac:dyDescent="0.2">
      <c r="B459" s="433" t="str">
        <f>IF(Tabla1[[#This Row],[Código_Actividad]]="","",CONCATENATE(Tabla1[[#This Row],[POA]],".",Tabla1[[#This Row],[SRS]],".",Tabla1[[#This Row],[AREA]],".",Tabla1[[#This Row],[TIPO]]))</f>
        <v>...</v>
      </c>
      <c r="C459" s="433"/>
      <c r="D459" s="433"/>
      <c r="E459" s="433"/>
      <c r="F459" s="433"/>
      <c r="G459" s="276" t="s">
        <v>1315</v>
      </c>
      <c r="H459" s="277" t="s">
        <v>1757</v>
      </c>
      <c r="I459" s="440" t="s">
        <v>288</v>
      </c>
      <c r="J459" s="276">
        <v>1</v>
      </c>
      <c r="K459" s="279">
        <v>300</v>
      </c>
      <c r="L459" s="279">
        <f>+[3]!Tabla1[[#This Row],[Precio Unitario]]*[3]!Tabla1[[#This Row],[Cantidad de Insumos]]</f>
        <v>300</v>
      </c>
      <c r="M459" s="438">
        <v>239301</v>
      </c>
      <c r="N459" s="435" t="s">
        <v>1663</v>
      </c>
    </row>
    <row r="460" spans="2:14" ht="12.75" x14ac:dyDescent="0.2">
      <c r="B460" s="433" t="str">
        <f>IF(Tabla1[[#This Row],[Código_Actividad]]="","",CONCATENATE(Tabla1[[#This Row],[POA]],".",Tabla1[[#This Row],[SRS]],".",Tabla1[[#This Row],[AREA]],".",Tabla1[[#This Row],[TIPO]]))</f>
        <v>...</v>
      </c>
      <c r="C460" s="433"/>
      <c r="D460" s="433"/>
      <c r="E460" s="433"/>
      <c r="F460" s="433"/>
      <c r="G460" s="276" t="s">
        <v>1315</v>
      </c>
      <c r="H460" s="277" t="s">
        <v>1691</v>
      </c>
      <c r="I460" s="440" t="s">
        <v>288</v>
      </c>
      <c r="J460" s="276">
        <v>1</v>
      </c>
      <c r="K460" s="279">
        <v>20000</v>
      </c>
      <c r="L460" s="279">
        <f>+[3]!Tabla1[[#This Row],[Precio Unitario]]*[3]!Tabla1[[#This Row],[Cantidad de Insumos]]</f>
        <v>20000</v>
      </c>
      <c r="M460" s="438">
        <v>239301</v>
      </c>
      <c r="N460" s="435" t="s">
        <v>1663</v>
      </c>
    </row>
    <row r="461" spans="2:14" ht="12.75" x14ac:dyDescent="0.2">
      <c r="B461" s="433" t="str">
        <f>IF(Tabla1[[#This Row],[Código_Actividad]]="","",CONCATENATE(Tabla1[[#This Row],[POA]],".",Tabla1[[#This Row],[SRS]],".",Tabla1[[#This Row],[AREA]],".",Tabla1[[#This Row],[TIPO]]))</f>
        <v>...</v>
      </c>
      <c r="C461" s="433"/>
      <c r="D461" s="433"/>
      <c r="E461" s="433"/>
      <c r="F461" s="433"/>
      <c r="G461" s="434" t="s">
        <v>1539</v>
      </c>
      <c r="H461" s="435" t="s">
        <v>1688</v>
      </c>
      <c r="I461" s="436" t="s">
        <v>635</v>
      </c>
      <c r="J461" s="434">
        <v>5</v>
      </c>
      <c r="K461" s="437">
        <v>300</v>
      </c>
      <c r="L461" s="437">
        <f>+[3]!Tabla1[[#This Row],[Precio Unitario]]*[3]!Tabla1[[#This Row],[Cantidad de Insumos]]</f>
        <v>1500</v>
      </c>
      <c r="M461" s="438">
        <v>239301</v>
      </c>
      <c r="N461" s="435" t="s">
        <v>1663</v>
      </c>
    </row>
    <row r="462" spans="2:14" ht="12.75" x14ac:dyDescent="0.2">
      <c r="B462" s="433" t="str">
        <f>IF(Tabla1[[#This Row],[Código_Actividad]]="","",CONCATENATE(Tabla1[[#This Row],[POA]],".",Tabla1[[#This Row],[SRS]],".",Tabla1[[#This Row],[AREA]],".",Tabla1[[#This Row],[TIPO]]))</f>
        <v>...</v>
      </c>
      <c r="C462" s="433"/>
      <c r="D462" s="433"/>
      <c r="E462" s="433"/>
      <c r="F462" s="433"/>
      <c r="G462" s="434" t="s">
        <v>1539</v>
      </c>
      <c r="H462" s="435" t="s">
        <v>1701</v>
      </c>
      <c r="I462" s="436" t="s">
        <v>1690</v>
      </c>
      <c r="J462" s="434">
        <v>2</v>
      </c>
      <c r="K462" s="437">
        <v>200</v>
      </c>
      <c r="L462" s="437">
        <f>+[3]!Tabla1[[#This Row],[Precio Unitario]]*[3]!Tabla1[[#This Row],[Cantidad de Insumos]]</f>
        <v>400</v>
      </c>
      <c r="M462" s="438">
        <v>239301</v>
      </c>
      <c r="N462" s="435" t="s">
        <v>1663</v>
      </c>
    </row>
    <row r="463" spans="2:14" ht="12.75" x14ac:dyDescent="0.2">
      <c r="B463" s="433" t="str">
        <f>IF(Tabla1[[#This Row],[Código_Actividad]]="","",CONCATENATE(Tabla1[[#This Row],[POA]],".",Tabla1[[#This Row],[SRS]],".",Tabla1[[#This Row],[AREA]],".",Tabla1[[#This Row],[TIPO]]))</f>
        <v>...</v>
      </c>
      <c r="C463" s="433"/>
      <c r="D463" s="433"/>
      <c r="E463" s="433"/>
      <c r="F463" s="433"/>
      <c r="G463" s="434" t="s">
        <v>1543</v>
      </c>
      <c r="H463" s="435" t="s">
        <v>1688</v>
      </c>
      <c r="I463" s="436" t="s">
        <v>635</v>
      </c>
      <c r="J463" s="434">
        <v>8</v>
      </c>
      <c r="K463" s="437">
        <v>300</v>
      </c>
      <c r="L463" s="437">
        <f>+[3]!Tabla1[[#This Row],[Precio Unitario]]*[3]!Tabla1[[#This Row],[Cantidad de Insumos]]</f>
        <v>2400</v>
      </c>
      <c r="M463" s="438">
        <v>239301</v>
      </c>
      <c r="N463" s="435" t="s">
        <v>1663</v>
      </c>
    </row>
    <row r="464" spans="2:14" ht="12.75" x14ac:dyDescent="0.2">
      <c r="B464" s="433" t="str">
        <f>IF(Tabla1[[#This Row],[Código_Actividad]]="","",CONCATENATE(Tabla1[[#This Row],[POA]],".",Tabla1[[#This Row],[SRS]],".",Tabla1[[#This Row],[AREA]],".",Tabla1[[#This Row],[TIPO]]))</f>
        <v>...</v>
      </c>
      <c r="C464" s="433"/>
      <c r="D464" s="433"/>
      <c r="E464" s="433"/>
      <c r="F464" s="433"/>
      <c r="G464" s="434" t="s">
        <v>1543</v>
      </c>
      <c r="H464" s="435" t="s">
        <v>1701</v>
      </c>
      <c r="I464" s="436" t="s">
        <v>1690</v>
      </c>
      <c r="J464" s="434">
        <v>5</v>
      </c>
      <c r="K464" s="437">
        <v>200</v>
      </c>
      <c r="L464" s="437">
        <f>+[3]!Tabla1[[#This Row],[Precio Unitario]]*[3]!Tabla1[[#This Row],[Cantidad de Insumos]]</f>
        <v>1000</v>
      </c>
      <c r="M464" s="438">
        <v>239301</v>
      </c>
      <c r="N464" s="435" t="s">
        <v>1663</v>
      </c>
    </row>
    <row r="465" spans="2:14" ht="12.75" x14ac:dyDescent="0.2">
      <c r="B465" s="433" t="str">
        <f>IF(Tabla1[[#This Row],[Código_Actividad]]="","",CONCATENATE(Tabla1[[#This Row],[POA]],".",Tabla1[[#This Row],[SRS]],".",Tabla1[[#This Row],[AREA]],".",Tabla1[[#This Row],[TIPO]]))</f>
        <v>...</v>
      </c>
      <c r="C465" s="433"/>
      <c r="D465" s="433"/>
      <c r="E465" s="433"/>
      <c r="F465" s="433"/>
      <c r="G465" s="434" t="s">
        <v>1545</v>
      </c>
      <c r="H465" s="435" t="s">
        <v>1691</v>
      </c>
      <c r="I465" s="436" t="s">
        <v>288</v>
      </c>
      <c r="J465" s="434">
        <v>1</v>
      </c>
      <c r="K465" s="437">
        <v>20000</v>
      </c>
      <c r="L465" s="437">
        <f>+[3]!Tabla1[[#This Row],[Precio Unitario]]*[3]!Tabla1[[#This Row],[Cantidad de Insumos]]</f>
        <v>20000</v>
      </c>
      <c r="M465" s="438">
        <v>239301</v>
      </c>
      <c r="N465" s="435" t="s">
        <v>1663</v>
      </c>
    </row>
    <row r="466" spans="2:14" ht="12.75" x14ac:dyDescent="0.2">
      <c r="B466" s="433" t="str">
        <f>IF(Tabla1[[#This Row],[Código_Actividad]]="","",CONCATENATE(Tabla1[[#This Row],[POA]],".",Tabla1[[#This Row],[SRS]],".",Tabla1[[#This Row],[AREA]],".",Tabla1[[#This Row],[TIPO]]))</f>
        <v>...</v>
      </c>
      <c r="C466" s="433"/>
      <c r="D466" s="433"/>
      <c r="E466" s="433"/>
      <c r="F466" s="433"/>
      <c r="G466" s="434" t="s">
        <v>1545</v>
      </c>
      <c r="H466" s="435" t="s">
        <v>1761</v>
      </c>
      <c r="I466" s="436" t="s">
        <v>288</v>
      </c>
      <c r="J466" s="434">
        <v>1</v>
      </c>
      <c r="K466" s="437">
        <v>20000</v>
      </c>
      <c r="L466" s="437">
        <f>+[3]!Tabla1[[#This Row],[Precio Unitario]]*[3]!Tabla1[[#This Row],[Cantidad de Insumos]]</f>
        <v>20000</v>
      </c>
      <c r="M466" s="438">
        <v>239301</v>
      </c>
      <c r="N466" s="435" t="s">
        <v>1663</v>
      </c>
    </row>
    <row r="467" spans="2:14" ht="12.75" x14ac:dyDescent="0.2">
      <c r="B467" s="433" t="str">
        <f>IF(Tabla1[[#This Row],[Código_Actividad]]="","",CONCATENATE(Tabla1[[#This Row],[POA]],".",Tabla1[[#This Row],[SRS]],".",Tabla1[[#This Row],[AREA]],".",Tabla1[[#This Row],[TIPO]]))</f>
        <v>...</v>
      </c>
      <c r="C467" s="433"/>
      <c r="D467" s="433"/>
      <c r="E467" s="433"/>
      <c r="F467" s="433"/>
      <c r="G467" s="434" t="s">
        <v>1545</v>
      </c>
      <c r="H467" s="435" t="s">
        <v>1694</v>
      </c>
      <c r="I467" s="436" t="s">
        <v>288</v>
      </c>
      <c r="J467" s="434">
        <v>1</v>
      </c>
      <c r="K467" s="437">
        <v>30000</v>
      </c>
      <c r="L467" s="437">
        <f>+[3]!Tabla1[[#This Row],[Precio Unitario]]*[3]!Tabla1[[#This Row],[Cantidad de Insumos]]</f>
        <v>30000</v>
      </c>
      <c r="M467" s="438">
        <v>239301</v>
      </c>
      <c r="N467" s="435" t="s">
        <v>1663</v>
      </c>
    </row>
    <row r="468" spans="2:14" ht="12.75" x14ac:dyDescent="0.2">
      <c r="B468" s="433" t="str">
        <f>IF(Tabla1[[#This Row],[Código_Actividad]]="","",CONCATENATE(Tabla1[[#This Row],[POA]],".",Tabla1[[#This Row],[SRS]],".",Tabla1[[#This Row],[AREA]],".",Tabla1[[#This Row],[TIPO]]))</f>
        <v>...</v>
      </c>
      <c r="C468" s="433"/>
      <c r="D468" s="433"/>
      <c r="E468" s="433"/>
      <c r="F468" s="433"/>
      <c r="G468" s="434" t="s">
        <v>1545</v>
      </c>
      <c r="H468" s="435" t="s">
        <v>1688</v>
      </c>
      <c r="I468" s="436" t="s">
        <v>635</v>
      </c>
      <c r="J468" s="434">
        <v>10</v>
      </c>
      <c r="K468" s="437">
        <v>300</v>
      </c>
      <c r="L468" s="437">
        <f>+[3]!Tabla1[[#This Row],[Precio Unitario]]*[3]!Tabla1[[#This Row],[Cantidad de Insumos]]</f>
        <v>3000</v>
      </c>
      <c r="M468" s="438">
        <v>239301</v>
      </c>
      <c r="N468" s="435" t="s">
        <v>1663</v>
      </c>
    </row>
    <row r="469" spans="2:14" ht="12.75" x14ac:dyDescent="0.2">
      <c r="B469" s="433" t="str">
        <f>IF(Tabla1[[#This Row],[Código_Actividad]]="","",CONCATENATE(Tabla1[[#This Row],[POA]],".",Tabla1[[#This Row],[SRS]],".",Tabla1[[#This Row],[AREA]],".",Tabla1[[#This Row],[TIPO]]))</f>
        <v>...</v>
      </c>
      <c r="C469" s="433"/>
      <c r="D469" s="433"/>
      <c r="E469" s="433"/>
      <c r="F469" s="433"/>
      <c r="G469" s="434" t="s">
        <v>1545</v>
      </c>
      <c r="H469" s="435" t="s">
        <v>1689</v>
      </c>
      <c r="I469" s="436" t="s">
        <v>1690</v>
      </c>
      <c r="J469" s="434">
        <v>3</v>
      </c>
      <c r="K469" s="437">
        <v>200</v>
      </c>
      <c r="L469" s="437">
        <f>+[3]!Tabla1[[#This Row],[Precio Unitario]]*[3]!Tabla1[[#This Row],[Cantidad de Insumos]]</f>
        <v>600</v>
      </c>
      <c r="M469" s="438">
        <v>239301</v>
      </c>
      <c r="N469" s="435" t="s">
        <v>1663</v>
      </c>
    </row>
    <row r="470" spans="2:14" ht="12.75" x14ac:dyDescent="0.2">
      <c r="B470" s="433" t="str">
        <f>IF(Tabla1[[#This Row],[Código_Actividad]]="","",CONCATENATE(Tabla1[[#This Row],[POA]],".",Tabla1[[#This Row],[SRS]],".",Tabla1[[#This Row],[AREA]],".",Tabla1[[#This Row],[TIPO]]))</f>
        <v>...</v>
      </c>
      <c r="C470" s="433"/>
      <c r="D470" s="433"/>
      <c r="E470" s="433"/>
      <c r="F470" s="433"/>
      <c r="G470" s="434" t="s">
        <v>1545</v>
      </c>
      <c r="H470" s="435" t="s">
        <v>1757</v>
      </c>
      <c r="I470" s="436" t="s">
        <v>288</v>
      </c>
      <c r="J470" s="434">
        <v>1</v>
      </c>
      <c r="K470" s="437">
        <v>300</v>
      </c>
      <c r="L470" s="437">
        <f>+[3]!Tabla1[[#This Row],[Precio Unitario]]*[3]!Tabla1[[#This Row],[Cantidad de Insumos]]</f>
        <v>300</v>
      </c>
      <c r="M470" s="438">
        <v>239301</v>
      </c>
      <c r="N470" s="435" t="s">
        <v>1663</v>
      </c>
    </row>
    <row r="471" spans="2:14" ht="12.75" x14ac:dyDescent="0.2">
      <c r="B471" s="433" t="str">
        <f>IF(Tabla1[[#This Row],[Código_Actividad]]="","",CONCATENATE(Tabla1[[#This Row],[POA]],".",Tabla1[[#This Row],[SRS]],".",Tabla1[[#This Row],[AREA]],".",Tabla1[[#This Row],[TIPO]]))</f>
        <v>...</v>
      </c>
      <c r="C471" s="433"/>
      <c r="D471" s="433"/>
      <c r="E471" s="433"/>
      <c r="F471" s="433"/>
      <c r="G471" s="434" t="s">
        <v>1545</v>
      </c>
      <c r="H471" s="435" t="s">
        <v>1691</v>
      </c>
      <c r="I471" s="436" t="s">
        <v>288</v>
      </c>
      <c r="J471" s="434">
        <v>1</v>
      </c>
      <c r="K471" s="437">
        <v>20000</v>
      </c>
      <c r="L471" s="437">
        <f>+[3]!Tabla1[[#This Row],[Precio Unitario]]*[3]!Tabla1[[#This Row],[Cantidad de Insumos]]</f>
        <v>20000</v>
      </c>
      <c r="M471" s="438">
        <v>239301</v>
      </c>
      <c r="N471" s="435" t="s">
        <v>1663</v>
      </c>
    </row>
    <row r="472" spans="2:14" ht="12.75" x14ac:dyDescent="0.2">
      <c r="B472" s="433" t="str">
        <f>IF(Tabla1[[#This Row],[Código_Actividad]]="","",CONCATENATE(Tabla1[[#This Row],[POA]],".",Tabla1[[#This Row],[SRS]],".",Tabla1[[#This Row],[AREA]],".",Tabla1[[#This Row],[TIPO]]))</f>
        <v>...</v>
      </c>
      <c r="C472" s="433"/>
      <c r="D472" s="433"/>
      <c r="E472" s="433"/>
      <c r="F472" s="433"/>
      <c r="G472" s="434" t="s">
        <v>1548</v>
      </c>
      <c r="H472" s="435" t="s">
        <v>1688</v>
      </c>
      <c r="I472" s="436" t="s">
        <v>635</v>
      </c>
      <c r="J472" s="434">
        <v>8</v>
      </c>
      <c r="K472" s="437">
        <v>300</v>
      </c>
      <c r="L472" s="437">
        <f>+[3]!Tabla1[[#This Row],[Precio Unitario]]*[3]!Tabla1[[#This Row],[Cantidad de Insumos]]</f>
        <v>2400</v>
      </c>
      <c r="M472" s="438">
        <v>239301</v>
      </c>
      <c r="N472" s="435" t="s">
        <v>1663</v>
      </c>
    </row>
    <row r="473" spans="2:14" ht="12.75" x14ac:dyDescent="0.2">
      <c r="B473" s="433" t="str">
        <f>IF(Tabla1[[#This Row],[Código_Actividad]]="","",CONCATENATE(Tabla1[[#This Row],[POA]],".",Tabla1[[#This Row],[SRS]],".",Tabla1[[#This Row],[AREA]],".",Tabla1[[#This Row],[TIPO]]))</f>
        <v>...</v>
      </c>
      <c r="C473" s="433"/>
      <c r="D473" s="433"/>
      <c r="E473" s="433"/>
      <c r="F473" s="433"/>
      <c r="G473" s="434" t="s">
        <v>1548</v>
      </c>
      <c r="H473" s="435" t="s">
        <v>1701</v>
      </c>
      <c r="I473" s="436" t="s">
        <v>1690</v>
      </c>
      <c r="J473" s="434">
        <v>5</v>
      </c>
      <c r="K473" s="437">
        <v>200</v>
      </c>
      <c r="L473" s="437">
        <f>+[3]!Tabla1[[#This Row],[Precio Unitario]]*[3]!Tabla1[[#This Row],[Cantidad de Insumos]]</f>
        <v>1000</v>
      </c>
      <c r="M473" s="438">
        <v>239301</v>
      </c>
      <c r="N473" s="435" t="s">
        <v>1663</v>
      </c>
    </row>
    <row r="474" spans="2:14" ht="12.75" x14ac:dyDescent="0.2">
      <c r="B474" s="433" t="str">
        <f>IF(Tabla1[[#This Row],[Código_Actividad]]="","",CONCATENATE(Tabla1[[#This Row],[POA]],".",Tabla1[[#This Row],[SRS]],".",Tabla1[[#This Row],[AREA]],".",Tabla1[[#This Row],[TIPO]]))</f>
        <v>...</v>
      </c>
      <c r="C474" s="433"/>
      <c r="D474" s="433"/>
      <c r="E474" s="433"/>
      <c r="F474" s="433"/>
      <c r="G474" s="434" t="s">
        <v>1550</v>
      </c>
      <c r="H474" s="435" t="s">
        <v>1691</v>
      </c>
      <c r="I474" s="436" t="s">
        <v>288</v>
      </c>
      <c r="J474" s="434">
        <v>1</v>
      </c>
      <c r="K474" s="437">
        <v>20000</v>
      </c>
      <c r="L474" s="437">
        <f>+[3]!Tabla1[[#This Row],[Precio Unitario]]*[3]!Tabla1[[#This Row],[Cantidad de Insumos]]</f>
        <v>20000</v>
      </c>
      <c r="M474" s="438">
        <v>239301</v>
      </c>
      <c r="N474" s="435" t="s">
        <v>1663</v>
      </c>
    </row>
    <row r="475" spans="2:14" ht="12.75" x14ac:dyDescent="0.2">
      <c r="B475" s="433" t="str">
        <f>IF(Tabla1[[#This Row],[Código_Actividad]]="","",CONCATENATE(Tabla1[[#This Row],[POA]],".",Tabla1[[#This Row],[SRS]],".",Tabla1[[#This Row],[AREA]],".",Tabla1[[#This Row],[TIPO]]))</f>
        <v>...</v>
      </c>
      <c r="C475" s="433"/>
      <c r="D475" s="433"/>
      <c r="E475" s="433"/>
      <c r="F475" s="433"/>
      <c r="G475" s="434" t="s">
        <v>1550</v>
      </c>
      <c r="H475" s="435" t="s">
        <v>1761</v>
      </c>
      <c r="I475" s="436" t="s">
        <v>288</v>
      </c>
      <c r="J475" s="434">
        <v>1</v>
      </c>
      <c r="K475" s="437">
        <v>20000</v>
      </c>
      <c r="L475" s="437">
        <f>+[3]!Tabla1[[#This Row],[Precio Unitario]]*[3]!Tabla1[[#This Row],[Cantidad de Insumos]]</f>
        <v>20000</v>
      </c>
      <c r="M475" s="438">
        <v>239301</v>
      </c>
      <c r="N475" s="435" t="s">
        <v>1663</v>
      </c>
    </row>
    <row r="476" spans="2:14" ht="12.75" x14ac:dyDescent="0.2">
      <c r="B476" s="433" t="str">
        <f>IF(Tabla1[[#This Row],[Código_Actividad]]="","",CONCATENATE(Tabla1[[#This Row],[POA]],".",Tabla1[[#This Row],[SRS]],".",Tabla1[[#This Row],[AREA]],".",Tabla1[[#This Row],[TIPO]]))</f>
        <v>...</v>
      </c>
      <c r="C476" s="433"/>
      <c r="D476" s="433"/>
      <c r="E476" s="433"/>
      <c r="F476" s="433"/>
      <c r="G476" s="434" t="s">
        <v>1550</v>
      </c>
      <c r="H476" s="435" t="s">
        <v>1694</v>
      </c>
      <c r="I476" s="436" t="s">
        <v>288</v>
      </c>
      <c r="J476" s="434">
        <v>1</v>
      </c>
      <c r="K476" s="437">
        <v>30000</v>
      </c>
      <c r="L476" s="437">
        <f>+[3]!Tabla1[[#This Row],[Precio Unitario]]*[3]!Tabla1[[#This Row],[Cantidad de Insumos]]</f>
        <v>30000</v>
      </c>
      <c r="M476" s="438">
        <v>239301</v>
      </c>
      <c r="N476" s="435" t="s">
        <v>1663</v>
      </c>
    </row>
    <row r="477" spans="2:14" ht="12.75" x14ac:dyDescent="0.2">
      <c r="B477" s="433" t="str">
        <f>IF(Tabla1[[#This Row],[Código_Actividad]]="","",CONCATENATE(Tabla1[[#This Row],[POA]],".",Tabla1[[#This Row],[SRS]],".",Tabla1[[#This Row],[AREA]],".",Tabla1[[#This Row],[TIPO]]))</f>
        <v>...</v>
      </c>
      <c r="C477" s="433"/>
      <c r="D477" s="433"/>
      <c r="E477" s="433"/>
      <c r="F477" s="433"/>
      <c r="G477" s="434" t="s">
        <v>1550</v>
      </c>
      <c r="H477" s="435" t="s">
        <v>1688</v>
      </c>
      <c r="I477" s="436" t="s">
        <v>635</v>
      </c>
      <c r="J477" s="434">
        <v>10</v>
      </c>
      <c r="K477" s="437">
        <v>300</v>
      </c>
      <c r="L477" s="437">
        <f>+[3]!Tabla1[[#This Row],[Precio Unitario]]*[3]!Tabla1[[#This Row],[Cantidad de Insumos]]</f>
        <v>3000</v>
      </c>
      <c r="M477" s="438">
        <v>239301</v>
      </c>
      <c r="N477" s="435" t="s">
        <v>1663</v>
      </c>
    </row>
    <row r="478" spans="2:14" ht="12.75" x14ac:dyDescent="0.2">
      <c r="B478" s="433" t="str">
        <f>IF(Tabla1[[#This Row],[Código_Actividad]]="","",CONCATENATE(Tabla1[[#This Row],[POA]],".",Tabla1[[#This Row],[SRS]],".",Tabla1[[#This Row],[AREA]],".",Tabla1[[#This Row],[TIPO]]))</f>
        <v>...</v>
      </c>
      <c r="C478" s="433"/>
      <c r="D478" s="433"/>
      <c r="E478" s="433"/>
      <c r="F478" s="433"/>
      <c r="G478" s="434" t="s">
        <v>1550</v>
      </c>
      <c r="H478" s="435" t="s">
        <v>1689</v>
      </c>
      <c r="I478" s="436" t="s">
        <v>1690</v>
      </c>
      <c r="J478" s="434">
        <v>3</v>
      </c>
      <c r="K478" s="437">
        <v>2000</v>
      </c>
      <c r="L478" s="437">
        <f>+[3]!Tabla1[[#This Row],[Precio Unitario]]*[3]!Tabla1[[#This Row],[Cantidad de Insumos]]</f>
        <v>6000</v>
      </c>
      <c r="M478" s="438">
        <v>239301</v>
      </c>
      <c r="N478" s="435" t="s">
        <v>1663</v>
      </c>
    </row>
    <row r="479" spans="2:14" ht="12.75" x14ac:dyDescent="0.2">
      <c r="B479" s="433" t="str">
        <f>IF(Tabla1[[#This Row],[Código_Actividad]]="","",CONCATENATE(Tabla1[[#This Row],[POA]],".",Tabla1[[#This Row],[SRS]],".",Tabla1[[#This Row],[AREA]],".",Tabla1[[#This Row],[TIPO]]))</f>
        <v>...</v>
      </c>
      <c r="C479" s="433"/>
      <c r="D479" s="433"/>
      <c r="E479" s="433"/>
      <c r="F479" s="433"/>
      <c r="G479" s="434" t="s">
        <v>1550</v>
      </c>
      <c r="H479" s="435" t="s">
        <v>1757</v>
      </c>
      <c r="I479" s="436" t="s">
        <v>288</v>
      </c>
      <c r="J479" s="434">
        <v>1</v>
      </c>
      <c r="K479" s="437">
        <v>300</v>
      </c>
      <c r="L479" s="437">
        <f>+[3]!Tabla1[[#This Row],[Precio Unitario]]*[3]!Tabla1[[#This Row],[Cantidad de Insumos]]</f>
        <v>300</v>
      </c>
      <c r="M479" s="438">
        <v>239301</v>
      </c>
      <c r="N479" s="435" t="s">
        <v>1663</v>
      </c>
    </row>
    <row r="480" spans="2:14" ht="12.75" x14ac:dyDescent="0.2">
      <c r="B480" s="433" t="str">
        <f>IF(Tabla1[[#This Row],[Código_Actividad]]="","",CONCATENATE(Tabla1[[#This Row],[POA]],".",Tabla1[[#This Row],[SRS]],".",Tabla1[[#This Row],[AREA]],".",Tabla1[[#This Row],[TIPO]]))</f>
        <v>...</v>
      </c>
      <c r="C480" s="433"/>
      <c r="D480" s="433"/>
      <c r="E480" s="433"/>
      <c r="F480" s="433"/>
      <c r="G480" s="276" t="s">
        <v>1550</v>
      </c>
      <c r="H480" s="277" t="s">
        <v>1691</v>
      </c>
      <c r="I480" s="440" t="s">
        <v>288</v>
      </c>
      <c r="J480" s="276">
        <v>1</v>
      </c>
      <c r="K480" s="279">
        <v>20000</v>
      </c>
      <c r="L480" s="279">
        <f>+[3]!Tabla1[[#This Row],[Precio Unitario]]*[3]!Tabla1[[#This Row],[Cantidad de Insumos]]</f>
        <v>20000</v>
      </c>
      <c r="M480" s="438">
        <v>239301</v>
      </c>
      <c r="N480" s="435" t="s">
        <v>1663</v>
      </c>
    </row>
    <row r="481" spans="2:14" ht="12.75" x14ac:dyDescent="0.2">
      <c r="B481" s="433" t="str">
        <f>IF(Tabla1[[#This Row],[Código_Actividad]]="","",CONCATENATE(Tabla1[[#This Row],[POA]],".",Tabla1[[#This Row],[SRS]],".",Tabla1[[#This Row],[AREA]],".",Tabla1[[#This Row],[TIPO]]))</f>
        <v>...</v>
      </c>
      <c r="C481" s="433"/>
      <c r="D481" s="433"/>
      <c r="E481" s="433"/>
      <c r="F481" s="433"/>
      <c r="G481" s="434" t="s">
        <v>293</v>
      </c>
      <c r="H481" s="435" t="s">
        <v>1688</v>
      </c>
      <c r="I481" s="436" t="s">
        <v>635</v>
      </c>
      <c r="J481" s="434">
        <v>5</v>
      </c>
      <c r="K481" s="437">
        <v>300</v>
      </c>
      <c r="L481" s="437">
        <f>+[3]!Tabla1[[#This Row],[Precio Unitario]]*[3]!Tabla1[[#This Row],[Cantidad de Insumos]]</f>
        <v>1500</v>
      </c>
      <c r="M481" s="438">
        <v>239301</v>
      </c>
      <c r="N481" s="435" t="s">
        <v>1663</v>
      </c>
    </row>
    <row r="482" spans="2:14" ht="12.75" x14ac:dyDescent="0.2">
      <c r="B482" s="433" t="str">
        <f>IF(Tabla1[[#This Row],[Código_Actividad]]="","",CONCATENATE(Tabla1[[#This Row],[POA]],".",Tabla1[[#This Row],[SRS]],".",Tabla1[[#This Row],[AREA]],".",Tabla1[[#This Row],[TIPO]]))</f>
        <v>...</v>
      </c>
      <c r="C482" s="433"/>
      <c r="D482" s="433"/>
      <c r="E482" s="433"/>
      <c r="F482" s="433"/>
      <c r="G482" s="434" t="s">
        <v>293</v>
      </c>
      <c r="H482" s="435" t="s">
        <v>1701</v>
      </c>
      <c r="I482" s="436" t="s">
        <v>1690</v>
      </c>
      <c r="J482" s="434">
        <v>2</v>
      </c>
      <c r="K482" s="437">
        <v>200</v>
      </c>
      <c r="L482" s="437">
        <f>+[3]!Tabla1[[#This Row],[Precio Unitario]]*[3]!Tabla1[[#This Row],[Cantidad de Insumos]]</f>
        <v>400</v>
      </c>
      <c r="M482" s="438">
        <v>239301</v>
      </c>
      <c r="N482" s="435" t="s">
        <v>1663</v>
      </c>
    </row>
    <row r="483" spans="2:14" ht="12.75" x14ac:dyDescent="0.2">
      <c r="B483" s="433" t="str">
        <f>IF(Tabla1[[#This Row],[Código_Actividad]]="","",CONCATENATE(Tabla1[[#This Row],[POA]],".",Tabla1[[#This Row],[SRS]],".",Tabla1[[#This Row],[AREA]],".",Tabla1[[#This Row],[TIPO]]))</f>
        <v>...</v>
      </c>
      <c r="C483" s="433"/>
      <c r="D483" s="433"/>
      <c r="E483" s="433"/>
      <c r="F483" s="433"/>
      <c r="G483" s="434" t="s">
        <v>1557</v>
      </c>
      <c r="H483" s="435" t="s">
        <v>1688</v>
      </c>
      <c r="I483" s="436" t="s">
        <v>635</v>
      </c>
      <c r="J483" s="434">
        <v>8</v>
      </c>
      <c r="K483" s="437">
        <v>300</v>
      </c>
      <c r="L483" s="437">
        <f>+[3]!Tabla1[[#This Row],[Precio Unitario]]*[3]!Tabla1[[#This Row],[Cantidad de Insumos]]</f>
        <v>2400</v>
      </c>
      <c r="M483" s="438">
        <v>239301</v>
      </c>
      <c r="N483" s="435" t="s">
        <v>1663</v>
      </c>
    </row>
    <row r="484" spans="2:14" ht="12.75" x14ac:dyDescent="0.2">
      <c r="B484" s="433" t="str">
        <f>IF(Tabla1[[#This Row],[Código_Actividad]]="","",CONCATENATE(Tabla1[[#This Row],[POA]],".",Tabla1[[#This Row],[SRS]],".",Tabla1[[#This Row],[AREA]],".",Tabla1[[#This Row],[TIPO]]))</f>
        <v>...</v>
      </c>
      <c r="C484" s="433"/>
      <c r="D484" s="433"/>
      <c r="E484" s="433"/>
      <c r="F484" s="433"/>
      <c r="G484" s="434" t="s">
        <v>1557</v>
      </c>
      <c r="H484" s="435" t="s">
        <v>1701</v>
      </c>
      <c r="I484" s="436" t="s">
        <v>1690</v>
      </c>
      <c r="J484" s="434">
        <v>5</v>
      </c>
      <c r="K484" s="437">
        <v>200</v>
      </c>
      <c r="L484" s="437">
        <f>+[3]!Tabla1[[#This Row],[Precio Unitario]]*[3]!Tabla1[[#This Row],[Cantidad de Insumos]]</f>
        <v>1000</v>
      </c>
      <c r="M484" s="438">
        <v>239301</v>
      </c>
      <c r="N484" s="435" t="s">
        <v>1663</v>
      </c>
    </row>
    <row r="485" spans="2:14" ht="12.75" x14ac:dyDescent="0.2">
      <c r="B485" s="433" t="str">
        <f>IF(Tabla1[[#This Row],[Código_Actividad]]="","",CONCATENATE(Tabla1[[#This Row],[POA]],".",Tabla1[[#This Row],[SRS]],".",Tabla1[[#This Row],[AREA]],".",Tabla1[[#This Row],[TIPO]]))</f>
        <v>...</v>
      </c>
      <c r="C485" s="433"/>
      <c r="D485" s="433"/>
      <c r="E485" s="433"/>
      <c r="F485" s="433"/>
      <c r="G485" s="276" t="s">
        <v>1316</v>
      </c>
      <c r="H485" s="277" t="s">
        <v>1691</v>
      </c>
      <c r="I485" s="440" t="s">
        <v>288</v>
      </c>
      <c r="J485" s="276">
        <v>1</v>
      </c>
      <c r="K485" s="279">
        <v>20000</v>
      </c>
      <c r="L485" s="279">
        <f>+[3]!Tabla1[[#This Row],[Precio Unitario]]*[3]!Tabla1[[#This Row],[Cantidad de Insumos]]</f>
        <v>20000</v>
      </c>
      <c r="M485" s="438">
        <v>239301</v>
      </c>
      <c r="N485" s="435" t="s">
        <v>1663</v>
      </c>
    </row>
    <row r="486" spans="2:14" ht="12.75" x14ac:dyDescent="0.2">
      <c r="B486" s="433" t="str">
        <f>IF(Tabla1[[#This Row],[Código_Actividad]]="","",CONCATENATE(Tabla1[[#This Row],[POA]],".",Tabla1[[#This Row],[SRS]],".",Tabla1[[#This Row],[AREA]],".",Tabla1[[#This Row],[TIPO]]))</f>
        <v>...</v>
      </c>
      <c r="C486" s="433"/>
      <c r="D486" s="433"/>
      <c r="E486" s="433"/>
      <c r="F486" s="433"/>
      <c r="G486" s="276" t="s">
        <v>1316</v>
      </c>
      <c r="H486" s="277" t="s">
        <v>1761</v>
      </c>
      <c r="I486" s="440" t="s">
        <v>288</v>
      </c>
      <c r="J486" s="276">
        <v>1</v>
      </c>
      <c r="K486" s="279">
        <v>20000</v>
      </c>
      <c r="L486" s="279">
        <f>+[3]!Tabla1[[#This Row],[Precio Unitario]]*[3]!Tabla1[[#This Row],[Cantidad de Insumos]]</f>
        <v>20000</v>
      </c>
      <c r="M486" s="438">
        <v>239301</v>
      </c>
      <c r="N486" s="435" t="s">
        <v>1663</v>
      </c>
    </row>
    <row r="487" spans="2:14" ht="12.75" x14ac:dyDescent="0.2">
      <c r="B487" s="433" t="str">
        <f>IF(Tabla1[[#This Row],[Código_Actividad]]="","",CONCATENATE(Tabla1[[#This Row],[POA]],".",Tabla1[[#This Row],[SRS]],".",Tabla1[[#This Row],[AREA]],".",Tabla1[[#This Row],[TIPO]]))</f>
        <v>...</v>
      </c>
      <c r="C487" s="433"/>
      <c r="D487" s="433"/>
      <c r="E487" s="433"/>
      <c r="F487" s="433"/>
      <c r="G487" s="276" t="s">
        <v>1316</v>
      </c>
      <c r="H487" s="277" t="s">
        <v>1694</v>
      </c>
      <c r="I487" s="440" t="s">
        <v>288</v>
      </c>
      <c r="J487" s="276">
        <v>1</v>
      </c>
      <c r="K487" s="279">
        <v>30000</v>
      </c>
      <c r="L487" s="279">
        <f>+[3]!Tabla1[[#This Row],[Precio Unitario]]*[3]!Tabla1[[#This Row],[Cantidad de Insumos]]</f>
        <v>30000</v>
      </c>
      <c r="M487" s="438">
        <v>239301</v>
      </c>
      <c r="N487" s="435" t="s">
        <v>1663</v>
      </c>
    </row>
    <row r="488" spans="2:14" ht="12.75" x14ac:dyDescent="0.2">
      <c r="B488" s="433" t="str">
        <f>IF(Tabla1[[#This Row],[Código_Actividad]]="","",CONCATENATE(Tabla1[[#This Row],[POA]],".",Tabla1[[#This Row],[SRS]],".",Tabla1[[#This Row],[AREA]],".",Tabla1[[#This Row],[TIPO]]))</f>
        <v>...</v>
      </c>
      <c r="C488" s="433"/>
      <c r="D488" s="433"/>
      <c r="E488" s="433"/>
      <c r="F488" s="433"/>
      <c r="G488" s="276" t="s">
        <v>1316</v>
      </c>
      <c r="H488" s="277" t="s">
        <v>1688</v>
      </c>
      <c r="I488" s="440" t="s">
        <v>635</v>
      </c>
      <c r="J488" s="276">
        <v>5</v>
      </c>
      <c r="K488" s="279">
        <v>300</v>
      </c>
      <c r="L488" s="279">
        <f>+[3]!Tabla1[[#This Row],[Precio Unitario]]*[3]!Tabla1[[#This Row],[Cantidad de Insumos]]</f>
        <v>1500</v>
      </c>
      <c r="M488" s="438">
        <v>239301</v>
      </c>
      <c r="N488" s="435" t="s">
        <v>1663</v>
      </c>
    </row>
    <row r="489" spans="2:14" ht="12.75" x14ac:dyDescent="0.2">
      <c r="B489" s="433" t="str">
        <f>IF(Tabla1[[#This Row],[Código_Actividad]]="","",CONCATENATE(Tabla1[[#This Row],[POA]],".",Tabla1[[#This Row],[SRS]],".",Tabla1[[#This Row],[AREA]],".",Tabla1[[#This Row],[TIPO]]))</f>
        <v>...</v>
      </c>
      <c r="C489" s="433"/>
      <c r="D489" s="433"/>
      <c r="E489" s="433"/>
      <c r="F489" s="433"/>
      <c r="G489" s="276" t="s">
        <v>1316</v>
      </c>
      <c r="H489" s="277" t="s">
        <v>1689</v>
      </c>
      <c r="I489" s="440" t="s">
        <v>1690</v>
      </c>
      <c r="J489" s="276">
        <v>3</v>
      </c>
      <c r="K489" s="279">
        <v>200</v>
      </c>
      <c r="L489" s="279">
        <f>+[3]!Tabla1[[#This Row],[Precio Unitario]]*[3]!Tabla1[[#This Row],[Cantidad de Insumos]]</f>
        <v>600</v>
      </c>
      <c r="M489" s="438">
        <v>239301</v>
      </c>
      <c r="N489" s="435" t="s">
        <v>1663</v>
      </c>
    </row>
    <row r="490" spans="2:14" ht="12.75" x14ac:dyDescent="0.2">
      <c r="B490" s="433" t="str">
        <f>IF(Tabla1[[#This Row],[Código_Actividad]]="","",CONCATENATE(Tabla1[[#This Row],[POA]],".",Tabla1[[#This Row],[SRS]],".",Tabla1[[#This Row],[AREA]],".",Tabla1[[#This Row],[TIPO]]))</f>
        <v>...</v>
      </c>
      <c r="C490" s="433"/>
      <c r="D490" s="433"/>
      <c r="E490" s="433"/>
      <c r="F490" s="433"/>
      <c r="G490" s="276" t="s">
        <v>1316</v>
      </c>
      <c r="H490" s="277" t="s">
        <v>1757</v>
      </c>
      <c r="I490" s="440" t="s">
        <v>288</v>
      </c>
      <c r="J490" s="276">
        <v>1</v>
      </c>
      <c r="K490" s="279">
        <v>300</v>
      </c>
      <c r="L490" s="279">
        <f>+[3]!Tabla1[[#This Row],[Precio Unitario]]*[3]!Tabla1[[#This Row],[Cantidad de Insumos]]</f>
        <v>300</v>
      </c>
      <c r="M490" s="438">
        <v>239301</v>
      </c>
      <c r="N490" s="435" t="s">
        <v>1663</v>
      </c>
    </row>
    <row r="491" spans="2:14" ht="12.75" x14ac:dyDescent="0.2">
      <c r="B491" s="433" t="str">
        <f>IF(Tabla1[[#This Row],[Código_Actividad]]="","",CONCATENATE(Tabla1[[#This Row],[POA]],".",Tabla1[[#This Row],[SRS]],".",Tabla1[[#This Row],[AREA]],".",Tabla1[[#This Row],[TIPO]]))</f>
        <v>...</v>
      </c>
      <c r="C491" s="433"/>
      <c r="D491" s="433"/>
      <c r="E491" s="433"/>
      <c r="F491" s="433"/>
      <c r="G491" s="276" t="s">
        <v>1316</v>
      </c>
      <c r="H491" s="277" t="s">
        <v>1691</v>
      </c>
      <c r="I491" s="440" t="s">
        <v>288</v>
      </c>
      <c r="J491" s="276">
        <v>1</v>
      </c>
      <c r="K491" s="279">
        <v>20000</v>
      </c>
      <c r="L491" s="279">
        <f>+[3]!Tabla1[[#This Row],[Precio Unitario]]*[3]!Tabla1[[#This Row],[Cantidad de Insumos]]</f>
        <v>20000</v>
      </c>
      <c r="M491" s="438">
        <v>239301</v>
      </c>
      <c r="N491" s="435" t="s">
        <v>1663</v>
      </c>
    </row>
    <row r="492" spans="2:14" ht="12.75" x14ac:dyDescent="0.2">
      <c r="B492" s="433" t="str">
        <f>IF(Tabla1[[#This Row],[Código_Actividad]]="","",CONCATENATE(Tabla1[[#This Row],[POA]],".",Tabla1[[#This Row],[SRS]],".",Tabla1[[#This Row],[AREA]],".",Tabla1[[#This Row],[TIPO]]))</f>
        <v>...</v>
      </c>
      <c r="C492" s="433"/>
      <c r="D492" s="433"/>
      <c r="E492" s="433"/>
      <c r="F492" s="433"/>
      <c r="G492" s="276" t="s">
        <v>1093</v>
      </c>
      <c r="H492" s="277" t="s">
        <v>1664</v>
      </c>
      <c r="I492" s="440" t="s">
        <v>1665</v>
      </c>
      <c r="J492" s="276">
        <v>5</v>
      </c>
      <c r="K492" s="279">
        <v>300</v>
      </c>
      <c r="L492" s="279">
        <f>+[3]!Tabla1[[#This Row],[Precio Unitario]]*[3]!Tabla1[[#This Row],[Cantidad de Insumos]]</f>
        <v>1500</v>
      </c>
      <c r="M492" s="438">
        <v>239301</v>
      </c>
      <c r="N492" s="435" t="s">
        <v>1663</v>
      </c>
    </row>
    <row r="493" spans="2:14" ht="12.75" x14ac:dyDescent="0.2">
      <c r="B493" s="433" t="str">
        <f>IF(Tabla1[[#This Row],[Código_Actividad]]="","",CONCATENATE(Tabla1[[#This Row],[POA]],".",Tabla1[[#This Row],[SRS]],".",Tabla1[[#This Row],[AREA]],".",Tabla1[[#This Row],[TIPO]]))</f>
        <v>...</v>
      </c>
      <c r="C493" s="433"/>
      <c r="D493" s="433"/>
      <c r="E493" s="433"/>
      <c r="F493" s="433"/>
      <c r="G493" s="276" t="s">
        <v>1093</v>
      </c>
      <c r="H493" s="277" t="s">
        <v>1705</v>
      </c>
      <c r="I493" s="440" t="s">
        <v>1665</v>
      </c>
      <c r="J493" s="276">
        <v>3</v>
      </c>
      <c r="K493" s="279">
        <v>350</v>
      </c>
      <c r="L493" s="279">
        <f>+[3]!Tabla1[[#This Row],[Precio Unitario]]*[3]!Tabla1[[#This Row],[Cantidad de Insumos]]</f>
        <v>1050</v>
      </c>
      <c r="M493" s="438">
        <v>239301</v>
      </c>
      <c r="N493" s="435" t="s">
        <v>1663</v>
      </c>
    </row>
    <row r="494" spans="2:14" ht="12.75" x14ac:dyDescent="0.2">
      <c r="B494" s="433" t="str">
        <f>IF(Tabla1[[#This Row],[Código_Actividad]]="","",CONCATENATE(Tabla1[[#This Row],[POA]],".",Tabla1[[#This Row],[SRS]],".",Tabla1[[#This Row],[AREA]],".",Tabla1[[#This Row],[TIPO]]))</f>
        <v>...</v>
      </c>
      <c r="C494" s="433"/>
      <c r="D494" s="433"/>
      <c r="E494" s="433"/>
      <c r="F494" s="433"/>
      <c r="G494" s="434" t="s">
        <v>1093</v>
      </c>
      <c r="H494" s="435" t="s">
        <v>1666</v>
      </c>
      <c r="I494" s="436" t="s">
        <v>1667</v>
      </c>
      <c r="J494" s="434">
        <v>5</v>
      </c>
      <c r="K494" s="437">
        <v>200</v>
      </c>
      <c r="L494" s="437">
        <f>+[3]!Tabla1[[#This Row],[Precio Unitario]]*[3]!Tabla1[[#This Row],[Cantidad de Insumos]]</f>
        <v>1000</v>
      </c>
      <c r="M494" s="438">
        <v>239301</v>
      </c>
      <c r="N494" s="435" t="s">
        <v>1663</v>
      </c>
    </row>
    <row r="495" spans="2:14" ht="12.75" x14ac:dyDescent="0.2">
      <c r="B495" s="433" t="str">
        <f>IF(Tabla1[[#This Row],[Código_Actividad]]="","",CONCATENATE(Tabla1[[#This Row],[POA]],".",Tabla1[[#This Row],[SRS]],".",Tabla1[[#This Row],[AREA]],".",Tabla1[[#This Row],[TIPO]]))</f>
        <v>...</v>
      </c>
      <c r="C495" s="433"/>
      <c r="D495" s="433"/>
      <c r="E495" s="433"/>
      <c r="F495" s="433"/>
      <c r="G495" s="434" t="s">
        <v>1093</v>
      </c>
      <c r="H495" s="435" t="s">
        <v>1668</v>
      </c>
      <c r="I495" s="436" t="s">
        <v>1667</v>
      </c>
      <c r="J495" s="434">
        <v>5</v>
      </c>
      <c r="K495" s="437">
        <v>200</v>
      </c>
      <c r="L495" s="437">
        <f>+[3]!Tabla1[[#This Row],[Precio Unitario]]*[3]!Tabla1[[#This Row],[Cantidad de Insumos]]</f>
        <v>1000</v>
      </c>
      <c r="M495" s="438">
        <v>239301</v>
      </c>
      <c r="N495" s="435" t="s">
        <v>1663</v>
      </c>
    </row>
    <row r="496" spans="2:14" ht="12.75" x14ac:dyDescent="0.2">
      <c r="B496" s="433" t="str">
        <f>IF(Tabla1[[#This Row],[Código_Actividad]]="","",CONCATENATE(Tabla1[[#This Row],[POA]],".",Tabla1[[#This Row],[SRS]],".",Tabla1[[#This Row],[AREA]],".",Tabla1[[#This Row],[TIPO]]))</f>
        <v>...</v>
      </c>
      <c r="C496" s="433"/>
      <c r="D496" s="433"/>
      <c r="E496" s="433"/>
      <c r="F496" s="433"/>
      <c r="G496" s="276" t="s">
        <v>1093</v>
      </c>
      <c r="H496" s="277" t="s">
        <v>1671</v>
      </c>
      <c r="I496" s="440" t="s">
        <v>1667</v>
      </c>
      <c r="J496" s="276">
        <v>5</v>
      </c>
      <c r="K496" s="279">
        <v>200</v>
      </c>
      <c r="L496" s="279">
        <f>+[3]!Tabla1[[#This Row],[Precio Unitario]]*[3]!Tabla1[[#This Row],[Cantidad de Insumos]]</f>
        <v>1000</v>
      </c>
      <c r="M496" s="438">
        <v>239301</v>
      </c>
      <c r="N496" s="435" t="s">
        <v>1663</v>
      </c>
    </row>
    <row r="497" spans="2:14" ht="12.75" x14ac:dyDescent="0.2">
      <c r="B497" s="433" t="str">
        <f>IF(Tabla1[[#This Row],[Código_Actividad]]="","",CONCATENATE(Tabla1[[#This Row],[POA]],".",Tabla1[[#This Row],[SRS]],".",Tabla1[[#This Row],[AREA]],".",Tabla1[[#This Row],[TIPO]]))</f>
        <v>...</v>
      </c>
      <c r="C497" s="433"/>
      <c r="D497" s="433"/>
      <c r="E497" s="433"/>
      <c r="F497" s="433"/>
      <c r="G497" s="276" t="s">
        <v>1093</v>
      </c>
      <c r="H497" s="277" t="s">
        <v>1675</v>
      </c>
      <c r="I497" s="440" t="s">
        <v>1670</v>
      </c>
      <c r="J497" s="276">
        <v>1</v>
      </c>
      <c r="K497" s="279">
        <v>20000</v>
      </c>
      <c r="L497" s="279">
        <f>+[3]!Tabla1[[#This Row],[Precio Unitario]]*[3]!Tabla1[[#This Row],[Cantidad de Insumos]]</f>
        <v>20000</v>
      </c>
      <c r="M497" s="438">
        <v>239301</v>
      </c>
      <c r="N497" s="435" t="s">
        <v>1663</v>
      </c>
    </row>
    <row r="498" spans="2:14" ht="12.75" x14ac:dyDescent="0.2">
      <c r="B498" s="433" t="str">
        <f>IF(Tabla1[[#This Row],[Código_Actividad]]="","",CONCATENATE(Tabla1[[#This Row],[POA]],".",Tabla1[[#This Row],[SRS]],".",Tabla1[[#This Row],[AREA]],".",Tabla1[[#This Row],[TIPO]]))</f>
        <v>...</v>
      </c>
      <c r="C498" s="433"/>
      <c r="D498" s="433"/>
      <c r="E498" s="433"/>
      <c r="F498" s="433"/>
      <c r="G498" s="434" t="s">
        <v>1093</v>
      </c>
      <c r="H498" s="435" t="s">
        <v>1673</v>
      </c>
      <c r="I498" s="436" t="s">
        <v>1670</v>
      </c>
      <c r="J498" s="434">
        <v>1</v>
      </c>
      <c r="K498" s="437">
        <v>30000</v>
      </c>
      <c r="L498" s="437">
        <f>+[3]!Tabla1[[#This Row],[Precio Unitario]]*[3]!Tabla1[[#This Row],[Cantidad de Insumos]]</f>
        <v>30000</v>
      </c>
      <c r="M498" s="438">
        <v>239301</v>
      </c>
      <c r="N498" s="435" t="s">
        <v>1663</v>
      </c>
    </row>
    <row r="499" spans="2:14" ht="12.75" x14ac:dyDescent="0.2">
      <c r="B499" s="433" t="str">
        <f>IF(Tabla1[[#This Row],[Código_Actividad]]="","",CONCATENATE(Tabla1[[#This Row],[POA]],".",Tabla1[[#This Row],[SRS]],".",Tabla1[[#This Row],[AREA]],".",Tabla1[[#This Row],[TIPO]]))</f>
        <v>...</v>
      </c>
      <c r="C499" s="433"/>
      <c r="D499" s="433"/>
      <c r="E499" s="433"/>
      <c r="F499" s="433"/>
      <c r="G499" s="434" t="s">
        <v>1093</v>
      </c>
      <c r="H499" s="435" t="s">
        <v>1674</v>
      </c>
      <c r="I499" s="436" t="s">
        <v>1670</v>
      </c>
      <c r="J499" s="434">
        <v>1</v>
      </c>
      <c r="K499" s="437">
        <v>20000</v>
      </c>
      <c r="L499" s="437">
        <f>+[3]!Tabla1[[#This Row],[Precio Unitario]]*[3]!Tabla1[[#This Row],[Cantidad de Insumos]]</f>
        <v>20000</v>
      </c>
      <c r="M499" s="438">
        <v>239301</v>
      </c>
      <c r="N499" s="435" t="s">
        <v>1663</v>
      </c>
    </row>
    <row r="500" spans="2:14" ht="12.75" x14ac:dyDescent="0.2">
      <c r="B500" s="433" t="str">
        <f>IF(Tabla1[[#This Row],[Código_Actividad]]="","",CONCATENATE(Tabla1[[#This Row],[POA]],".",Tabla1[[#This Row],[SRS]],".",Tabla1[[#This Row],[AREA]],".",Tabla1[[#This Row],[TIPO]]))</f>
        <v>...</v>
      </c>
      <c r="C500" s="433"/>
      <c r="D500" s="433"/>
      <c r="E500" s="433"/>
      <c r="F500" s="433"/>
      <c r="G500" s="276" t="s">
        <v>1561</v>
      </c>
      <c r="H500" s="277" t="s">
        <v>1673</v>
      </c>
      <c r="I500" s="440" t="s">
        <v>1670</v>
      </c>
      <c r="J500" s="276">
        <v>1</v>
      </c>
      <c r="K500" s="279">
        <v>30000</v>
      </c>
      <c r="L500" s="279">
        <f>+[3]!Tabla1[[#This Row],[Precio Unitario]]*[3]!Tabla1[[#This Row],[Cantidad de Insumos]]</f>
        <v>30000</v>
      </c>
      <c r="M500" s="438">
        <v>239301</v>
      </c>
      <c r="N500" s="435" t="s">
        <v>1663</v>
      </c>
    </row>
    <row r="501" spans="2:14" ht="12.75" x14ac:dyDescent="0.2">
      <c r="B501" s="433" t="str">
        <f>IF(Tabla1[[#This Row],[Código_Actividad]]="","",CONCATENATE(Tabla1[[#This Row],[POA]],".",Tabla1[[#This Row],[SRS]],".",Tabla1[[#This Row],[AREA]],".",Tabla1[[#This Row],[TIPO]]))</f>
        <v>...</v>
      </c>
      <c r="C501" s="433"/>
      <c r="D501" s="433"/>
      <c r="E501" s="433"/>
      <c r="F501" s="433"/>
      <c r="G501" s="276" t="s">
        <v>1561</v>
      </c>
      <c r="H501" s="277" t="s">
        <v>1664</v>
      </c>
      <c r="I501" s="440" t="s">
        <v>1665</v>
      </c>
      <c r="J501" s="276">
        <v>5</v>
      </c>
      <c r="K501" s="279">
        <v>300</v>
      </c>
      <c r="L501" s="279">
        <f>+[3]!Tabla1[[#This Row],[Precio Unitario]]*[3]!Tabla1[[#This Row],[Cantidad de Insumos]]</f>
        <v>1500</v>
      </c>
      <c r="M501" s="438">
        <v>239301</v>
      </c>
      <c r="N501" s="435" t="s">
        <v>1663</v>
      </c>
    </row>
    <row r="502" spans="2:14" ht="12.75" x14ac:dyDescent="0.2">
      <c r="B502" s="433" t="str">
        <f>IF(Tabla1[[#This Row],[Código_Actividad]]="","",CONCATENATE(Tabla1[[#This Row],[POA]],".",Tabla1[[#This Row],[SRS]],".",Tabla1[[#This Row],[AREA]],".",Tabla1[[#This Row],[TIPO]]))</f>
        <v>...</v>
      </c>
      <c r="C502" s="433"/>
      <c r="D502" s="433"/>
      <c r="E502" s="433"/>
      <c r="F502" s="433"/>
      <c r="G502" s="276" t="s">
        <v>1561</v>
      </c>
      <c r="H502" s="277" t="s">
        <v>1762</v>
      </c>
      <c r="I502" s="440" t="s">
        <v>1662</v>
      </c>
      <c r="J502" s="276">
        <v>2</v>
      </c>
      <c r="K502" s="279">
        <v>200</v>
      </c>
      <c r="L502" s="279">
        <f>+[3]!Tabla1[[#This Row],[Precio Unitario]]*[3]!Tabla1[[#This Row],[Cantidad de Insumos]]</f>
        <v>400</v>
      </c>
      <c r="M502" s="438">
        <v>239301</v>
      </c>
      <c r="N502" s="435" t="s">
        <v>1663</v>
      </c>
    </row>
    <row r="503" spans="2:14" ht="12.75" x14ac:dyDescent="0.2">
      <c r="B503" s="433" t="str">
        <f>IF(Tabla1[[#This Row],[Código_Actividad]]="","",CONCATENATE(Tabla1[[#This Row],[POA]],".",Tabla1[[#This Row],[SRS]],".",Tabla1[[#This Row],[AREA]],".",Tabla1[[#This Row],[TIPO]]))</f>
        <v>...</v>
      </c>
      <c r="C503" s="433"/>
      <c r="D503" s="433"/>
      <c r="E503" s="433"/>
      <c r="F503" s="433"/>
      <c r="G503" s="276" t="s">
        <v>1561</v>
      </c>
      <c r="H503" s="277" t="s">
        <v>1675</v>
      </c>
      <c r="I503" s="440" t="s">
        <v>1670</v>
      </c>
      <c r="J503" s="276">
        <v>1</v>
      </c>
      <c r="K503" s="279">
        <v>20000</v>
      </c>
      <c r="L503" s="279">
        <f>+[3]!Tabla1[[#This Row],[Precio Unitario]]*[3]!Tabla1[[#This Row],[Cantidad de Insumos]]</f>
        <v>20000</v>
      </c>
      <c r="M503" s="438">
        <v>239301</v>
      </c>
      <c r="N503" s="435" t="s">
        <v>1663</v>
      </c>
    </row>
    <row r="504" spans="2:14" ht="12.75" x14ac:dyDescent="0.2">
      <c r="B504" s="433" t="str">
        <f>IF(Tabla1[[#This Row],[Código_Actividad]]="","",CONCATENATE(Tabla1[[#This Row],[POA]],".",Tabla1[[#This Row],[SRS]],".",Tabla1[[#This Row],[AREA]],".",Tabla1[[#This Row],[TIPO]]))</f>
        <v>...</v>
      </c>
      <c r="C504" s="433"/>
      <c r="D504" s="433"/>
      <c r="E504" s="433"/>
      <c r="F504" s="433"/>
      <c r="G504" s="434" t="s">
        <v>1565</v>
      </c>
      <c r="H504" s="435" t="s">
        <v>1673</v>
      </c>
      <c r="I504" s="436" t="s">
        <v>1670</v>
      </c>
      <c r="J504" s="434">
        <v>1</v>
      </c>
      <c r="K504" s="437">
        <v>30000</v>
      </c>
      <c r="L504" s="437">
        <f>+[3]!Tabla1[[#This Row],[Precio Unitario]]*[3]!Tabla1[[#This Row],[Cantidad de Insumos]]</f>
        <v>30000</v>
      </c>
      <c r="M504" s="438">
        <v>239301</v>
      </c>
      <c r="N504" s="435" t="s">
        <v>1663</v>
      </c>
    </row>
    <row r="505" spans="2:14" ht="12.75" x14ac:dyDescent="0.2">
      <c r="B505" s="433" t="str">
        <f>IF(Tabla1[[#This Row],[Código_Actividad]]="","",CONCATENATE(Tabla1[[#This Row],[POA]],".",Tabla1[[#This Row],[SRS]],".",Tabla1[[#This Row],[AREA]],".",Tabla1[[#This Row],[TIPO]]))</f>
        <v>...</v>
      </c>
      <c r="C505" s="433"/>
      <c r="D505" s="433"/>
      <c r="E505" s="433"/>
      <c r="F505" s="433"/>
      <c r="G505" s="434" t="s">
        <v>1565</v>
      </c>
      <c r="H505" s="435" t="s">
        <v>1664</v>
      </c>
      <c r="I505" s="436" t="s">
        <v>1665</v>
      </c>
      <c r="J505" s="434">
        <v>5</v>
      </c>
      <c r="K505" s="437">
        <v>300</v>
      </c>
      <c r="L505" s="437">
        <f>+[3]!Tabla1[[#This Row],[Precio Unitario]]*[3]!Tabla1[[#This Row],[Cantidad de Insumos]]</f>
        <v>1500</v>
      </c>
      <c r="M505" s="438">
        <v>239301</v>
      </c>
      <c r="N505" s="435" t="s">
        <v>1663</v>
      </c>
    </row>
    <row r="506" spans="2:14" ht="12.75" x14ac:dyDescent="0.2">
      <c r="B506" s="433" t="str">
        <f>IF(Tabla1[[#This Row],[Código_Actividad]]="","",CONCATENATE(Tabla1[[#This Row],[POA]],".",Tabla1[[#This Row],[SRS]],".",Tabla1[[#This Row],[AREA]],".",Tabla1[[#This Row],[TIPO]]))</f>
        <v>...</v>
      </c>
      <c r="C506" s="433"/>
      <c r="D506" s="433"/>
      <c r="E506" s="433"/>
      <c r="F506" s="433"/>
      <c r="G506" s="434" t="s">
        <v>1565</v>
      </c>
      <c r="H506" s="435" t="s">
        <v>1762</v>
      </c>
      <c r="I506" s="436" t="s">
        <v>1662</v>
      </c>
      <c r="J506" s="434">
        <v>2</v>
      </c>
      <c r="K506" s="437">
        <v>200</v>
      </c>
      <c r="L506" s="437">
        <f>+[3]!Tabla1[[#This Row],[Precio Unitario]]*[3]!Tabla1[[#This Row],[Cantidad de Insumos]]</f>
        <v>400</v>
      </c>
      <c r="M506" s="438">
        <v>239301</v>
      </c>
      <c r="N506" s="435" t="s">
        <v>1663</v>
      </c>
    </row>
    <row r="507" spans="2:14" ht="12.75" x14ac:dyDescent="0.2">
      <c r="B507" s="433" t="str">
        <f>IF(Tabla1[[#This Row],[Código_Actividad]]="","",CONCATENATE(Tabla1[[#This Row],[POA]],".",Tabla1[[#This Row],[SRS]],".",Tabla1[[#This Row],[AREA]],".",Tabla1[[#This Row],[TIPO]]))</f>
        <v>...</v>
      </c>
      <c r="C507" s="433"/>
      <c r="D507" s="433"/>
      <c r="E507" s="433"/>
      <c r="F507" s="433"/>
      <c r="G507" s="434" t="s">
        <v>1565</v>
      </c>
      <c r="H507" s="435" t="s">
        <v>1675</v>
      </c>
      <c r="I507" s="436" t="s">
        <v>1670</v>
      </c>
      <c r="J507" s="434">
        <v>1</v>
      </c>
      <c r="K507" s="437">
        <v>20000</v>
      </c>
      <c r="L507" s="437">
        <f>+[3]!Tabla1[[#This Row],[Precio Unitario]]*[3]!Tabla1[[#This Row],[Cantidad de Insumos]]</f>
        <v>20000</v>
      </c>
      <c r="M507" s="438">
        <v>239301</v>
      </c>
      <c r="N507" s="435" t="s">
        <v>1663</v>
      </c>
    </row>
    <row r="508" spans="2:14" ht="12.75" x14ac:dyDescent="0.2">
      <c r="B508" s="433" t="str">
        <f>IF(Tabla1[[#This Row],[Código_Actividad]]="","",CONCATENATE(Tabla1[[#This Row],[POA]],".",Tabla1[[#This Row],[SRS]],".",Tabla1[[#This Row],[AREA]],".",Tabla1[[#This Row],[TIPO]]))</f>
        <v>...</v>
      </c>
      <c r="C508" s="433"/>
      <c r="D508" s="433"/>
      <c r="E508" s="433"/>
      <c r="F508" s="433"/>
      <c r="G508" s="434" t="s">
        <v>1567</v>
      </c>
      <c r="H508" s="435" t="s">
        <v>1673</v>
      </c>
      <c r="I508" s="436" t="s">
        <v>1670</v>
      </c>
      <c r="J508" s="434">
        <v>1</v>
      </c>
      <c r="K508" s="437">
        <v>30000</v>
      </c>
      <c r="L508" s="437">
        <f>+[3]!Tabla1[[#This Row],[Precio Unitario]]*[3]!Tabla1[[#This Row],[Cantidad de Insumos]]</f>
        <v>30000</v>
      </c>
      <c r="M508" s="438">
        <v>239301</v>
      </c>
      <c r="N508" s="435" t="s">
        <v>1663</v>
      </c>
    </row>
    <row r="509" spans="2:14" ht="12.75" x14ac:dyDescent="0.2">
      <c r="B509" s="433" t="str">
        <f>IF(Tabla1[[#This Row],[Código_Actividad]]="","",CONCATENATE(Tabla1[[#This Row],[POA]],".",Tabla1[[#This Row],[SRS]],".",Tabla1[[#This Row],[AREA]],".",Tabla1[[#This Row],[TIPO]]))</f>
        <v>...</v>
      </c>
      <c r="C509" s="433"/>
      <c r="D509" s="433"/>
      <c r="E509" s="433"/>
      <c r="F509" s="433"/>
      <c r="G509" s="434" t="s">
        <v>1567</v>
      </c>
      <c r="H509" s="435" t="s">
        <v>1664</v>
      </c>
      <c r="I509" s="436" t="s">
        <v>1665</v>
      </c>
      <c r="J509" s="434">
        <v>3</v>
      </c>
      <c r="K509" s="437">
        <v>300</v>
      </c>
      <c r="L509" s="437">
        <f>+[3]!Tabla1[[#This Row],[Precio Unitario]]*[3]!Tabla1[[#This Row],[Cantidad de Insumos]]</f>
        <v>900</v>
      </c>
      <c r="M509" s="438">
        <v>239301</v>
      </c>
      <c r="N509" s="435" t="s">
        <v>1663</v>
      </c>
    </row>
    <row r="510" spans="2:14" ht="12.75" x14ac:dyDescent="0.2">
      <c r="B510" s="433" t="str">
        <f>IF(Tabla1[[#This Row],[Código_Actividad]]="","",CONCATENATE(Tabla1[[#This Row],[POA]],".",Tabla1[[#This Row],[SRS]],".",Tabla1[[#This Row],[AREA]],".",Tabla1[[#This Row],[TIPO]]))</f>
        <v>...</v>
      </c>
      <c r="C510" s="433"/>
      <c r="D510" s="433"/>
      <c r="E510" s="433"/>
      <c r="F510" s="433"/>
      <c r="G510" s="434" t="s">
        <v>1567</v>
      </c>
      <c r="H510" s="435" t="s">
        <v>1762</v>
      </c>
      <c r="I510" s="436" t="s">
        <v>1662</v>
      </c>
      <c r="J510" s="434">
        <v>3</v>
      </c>
      <c r="K510" s="437">
        <v>200</v>
      </c>
      <c r="L510" s="437">
        <f>+[3]!Tabla1[[#This Row],[Precio Unitario]]*[3]!Tabla1[[#This Row],[Cantidad de Insumos]]</f>
        <v>600</v>
      </c>
      <c r="M510" s="438">
        <v>239301</v>
      </c>
      <c r="N510" s="435" t="s">
        <v>1663</v>
      </c>
    </row>
    <row r="511" spans="2:14" ht="12.75" x14ac:dyDescent="0.2">
      <c r="B511" s="433" t="str">
        <f>IF(Tabla1[[#This Row],[Código_Actividad]]="","",CONCATENATE(Tabla1[[#This Row],[POA]],".",Tabla1[[#This Row],[SRS]],".",Tabla1[[#This Row],[AREA]],".",Tabla1[[#This Row],[TIPO]]))</f>
        <v>...</v>
      </c>
      <c r="C511" s="433"/>
      <c r="D511" s="433"/>
      <c r="E511" s="433"/>
      <c r="F511" s="433"/>
      <c r="G511" s="434" t="s">
        <v>1567</v>
      </c>
      <c r="H511" s="435" t="s">
        <v>1675</v>
      </c>
      <c r="I511" s="436" t="s">
        <v>1670</v>
      </c>
      <c r="J511" s="434">
        <v>1</v>
      </c>
      <c r="K511" s="437">
        <v>20000</v>
      </c>
      <c r="L511" s="437">
        <f>+[3]!Tabla1[[#This Row],[Precio Unitario]]*[3]!Tabla1[[#This Row],[Cantidad de Insumos]]</f>
        <v>20000</v>
      </c>
      <c r="M511" s="438">
        <v>239301</v>
      </c>
      <c r="N511" s="435" t="s">
        <v>1663</v>
      </c>
    </row>
    <row r="512" spans="2:14" ht="12.75" x14ac:dyDescent="0.2">
      <c r="B512" s="433" t="str">
        <f>IF(Tabla1[[#This Row],[Código_Actividad]]="","",CONCATENATE(Tabla1[[#This Row],[POA]],".",Tabla1[[#This Row],[SRS]],".",Tabla1[[#This Row],[AREA]],".",Tabla1[[#This Row],[TIPO]]))</f>
        <v>...</v>
      </c>
      <c r="C512" s="433"/>
      <c r="D512" s="433"/>
      <c r="E512" s="433"/>
      <c r="F512" s="433"/>
      <c r="G512" s="434" t="s">
        <v>1567</v>
      </c>
      <c r="H512" s="435" t="s">
        <v>1674</v>
      </c>
      <c r="I512" s="436" t="s">
        <v>1670</v>
      </c>
      <c r="J512" s="434">
        <v>1</v>
      </c>
      <c r="K512" s="437">
        <v>20000</v>
      </c>
      <c r="L512" s="437">
        <f>+[3]!Tabla1[[#This Row],[Precio Unitario]]*[3]!Tabla1[[#This Row],[Cantidad de Insumos]]</f>
        <v>20000</v>
      </c>
      <c r="M512" s="438">
        <v>239301</v>
      </c>
      <c r="N512" s="435" t="s">
        <v>1663</v>
      </c>
    </row>
    <row r="513" spans="2:14" ht="12.75" x14ac:dyDescent="0.2">
      <c r="B513" s="433" t="str">
        <f>IF(Tabla1[[#This Row],[Código_Actividad]]="","",CONCATENATE(Tabla1[[#This Row],[POA]],".",Tabla1[[#This Row],[SRS]],".",Tabla1[[#This Row],[AREA]],".",Tabla1[[#This Row],[TIPO]]))</f>
        <v>...</v>
      </c>
      <c r="C513" s="433"/>
      <c r="D513" s="433"/>
      <c r="E513" s="433"/>
      <c r="F513" s="433"/>
      <c r="G513" s="434" t="s">
        <v>1763</v>
      </c>
      <c r="H513" s="435" t="s">
        <v>1664</v>
      </c>
      <c r="I513" s="436" t="s">
        <v>1665</v>
      </c>
      <c r="J513" s="434">
        <v>5</v>
      </c>
      <c r="K513" s="437">
        <v>300</v>
      </c>
      <c r="L513" s="437">
        <f>+[3]!Tabla1[[#This Row],[Precio Unitario]]*[3]!Tabla1[[#This Row],[Cantidad de Insumos]]</f>
        <v>1500</v>
      </c>
      <c r="M513" s="438">
        <v>239301</v>
      </c>
      <c r="N513" s="435" t="s">
        <v>1663</v>
      </c>
    </row>
    <row r="514" spans="2:14" ht="12.75" x14ac:dyDescent="0.2">
      <c r="B514" s="433" t="str">
        <f>IF(Tabla1[[#This Row],[Código_Actividad]]="","",CONCATENATE(Tabla1[[#This Row],[POA]],".",Tabla1[[#This Row],[SRS]],".",Tabla1[[#This Row],[AREA]],".",Tabla1[[#This Row],[TIPO]]))</f>
        <v>...</v>
      </c>
      <c r="C514" s="433"/>
      <c r="D514" s="433"/>
      <c r="E514" s="433"/>
      <c r="F514" s="433"/>
      <c r="G514" s="434" t="s">
        <v>1763</v>
      </c>
      <c r="H514" s="435" t="s">
        <v>1762</v>
      </c>
      <c r="I514" s="436" t="s">
        <v>1662</v>
      </c>
      <c r="J514" s="434">
        <v>2</v>
      </c>
      <c r="K514" s="437">
        <v>200</v>
      </c>
      <c r="L514" s="437">
        <f>+[3]!Tabla1[[#This Row],[Precio Unitario]]*[3]!Tabla1[[#This Row],[Cantidad de Insumos]]</f>
        <v>400</v>
      </c>
      <c r="M514" s="438">
        <v>239301</v>
      </c>
      <c r="N514" s="435" t="s">
        <v>1663</v>
      </c>
    </row>
    <row r="515" spans="2:14" ht="12.75" x14ac:dyDescent="0.2">
      <c r="B515" s="433" t="str">
        <f>IF(Tabla1[[#This Row],[Código_Actividad]]="","",CONCATENATE(Tabla1[[#This Row],[POA]],".",Tabla1[[#This Row],[SRS]],".",Tabla1[[#This Row],[AREA]],".",Tabla1[[#This Row],[TIPO]]))</f>
        <v>...</v>
      </c>
      <c r="C515" s="433"/>
      <c r="D515" s="433"/>
      <c r="E515" s="433"/>
      <c r="F515" s="433"/>
      <c r="G515" s="434" t="s">
        <v>1763</v>
      </c>
      <c r="H515" s="435" t="s">
        <v>1675</v>
      </c>
      <c r="I515" s="436" t="s">
        <v>1670</v>
      </c>
      <c r="J515" s="434">
        <v>1</v>
      </c>
      <c r="K515" s="437">
        <v>20000</v>
      </c>
      <c r="L515" s="437">
        <f>+[3]!Tabla1[[#This Row],[Precio Unitario]]*[3]!Tabla1[[#This Row],[Cantidad de Insumos]]</f>
        <v>20000</v>
      </c>
      <c r="M515" s="438">
        <v>239301</v>
      </c>
      <c r="N515" s="435" t="s">
        <v>1663</v>
      </c>
    </row>
    <row r="516" spans="2:14" ht="12.75" x14ac:dyDescent="0.2">
      <c r="B516" s="433" t="str">
        <f>IF(Tabla1[[#This Row],[Código_Actividad]]="","",CONCATENATE(Tabla1[[#This Row],[POA]],".",Tabla1[[#This Row],[SRS]],".",Tabla1[[#This Row],[AREA]],".",Tabla1[[#This Row],[TIPO]]))</f>
        <v>...</v>
      </c>
      <c r="C516" s="433"/>
      <c r="D516" s="433"/>
      <c r="E516" s="433"/>
      <c r="F516" s="433"/>
      <c r="G516" s="276" t="s">
        <v>1100</v>
      </c>
      <c r="H516" s="277" t="s">
        <v>1673</v>
      </c>
      <c r="I516" s="440" t="s">
        <v>1670</v>
      </c>
      <c r="J516" s="276">
        <v>1</v>
      </c>
      <c r="K516" s="279">
        <v>30000</v>
      </c>
      <c r="L516" s="279">
        <f>+[3]!Tabla1[[#This Row],[Precio Unitario]]*[3]!Tabla1[[#This Row],[Cantidad de Insumos]]</f>
        <v>30000</v>
      </c>
      <c r="M516" s="438">
        <v>239301</v>
      </c>
      <c r="N516" s="435" t="s">
        <v>1663</v>
      </c>
    </row>
    <row r="517" spans="2:14" ht="12.75" x14ac:dyDescent="0.2">
      <c r="B517" s="433" t="str">
        <f>IF(Tabla1[[#This Row],[Código_Actividad]]="","",CONCATENATE(Tabla1[[#This Row],[POA]],".",Tabla1[[#This Row],[SRS]],".",Tabla1[[#This Row],[AREA]],".",Tabla1[[#This Row],[TIPO]]))</f>
        <v>...</v>
      </c>
      <c r="C517" s="433"/>
      <c r="D517" s="433"/>
      <c r="E517" s="433"/>
      <c r="F517" s="433"/>
      <c r="G517" s="276" t="s">
        <v>1100</v>
      </c>
      <c r="H517" s="277" t="s">
        <v>1676</v>
      </c>
      <c r="I517" s="440" t="s">
        <v>1670</v>
      </c>
      <c r="J517" s="276">
        <v>1</v>
      </c>
      <c r="K517" s="279">
        <v>20000</v>
      </c>
      <c r="L517" s="279">
        <f>+[3]!Tabla1[[#This Row],[Precio Unitario]]*[3]!Tabla1[[#This Row],[Cantidad de Insumos]]</f>
        <v>20000</v>
      </c>
      <c r="M517" s="438">
        <v>239301</v>
      </c>
      <c r="N517" s="435" t="s">
        <v>1663</v>
      </c>
    </row>
    <row r="518" spans="2:14" ht="12.75" x14ac:dyDescent="0.2">
      <c r="B518" s="433" t="str">
        <f>IF(Tabla1[[#This Row],[Código_Actividad]]="","",CONCATENATE(Tabla1[[#This Row],[POA]],".",Tabla1[[#This Row],[SRS]],".",Tabla1[[#This Row],[AREA]],".",Tabla1[[#This Row],[TIPO]]))</f>
        <v>...</v>
      </c>
      <c r="C518" s="433"/>
      <c r="D518" s="433"/>
      <c r="E518" s="433"/>
      <c r="F518" s="433"/>
      <c r="G518" s="276" t="s">
        <v>1100</v>
      </c>
      <c r="H518" s="277" t="s">
        <v>1664</v>
      </c>
      <c r="I518" s="440" t="s">
        <v>1665</v>
      </c>
      <c r="J518" s="276">
        <v>10</v>
      </c>
      <c r="K518" s="279">
        <v>300</v>
      </c>
      <c r="L518" s="279">
        <f>+[3]!Tabla1[[#This Row],[Precio Unitario]]*[3]!Tabla1[[#This Row],[Cantidad de Insumos]]</f>
        <v>3000</v>
      </c>
      <c r="M518" s="438">
        <v>239301</v>
      </c>
      <c r="N518" s="435" t="s">
        <v>1663</v>
      </c>
    </row>
    <row r="519" spans="2:14" ht="12.75" x14ac:dyDescent="0.2">
      <c r="B519" s="433" t="str">
        <f>IF(Tabla1[[#This Row],[Código_Actividad]]="","",CONCATENATE(Tabla1[[#This Row],[POA]],".",Tabla1[[#This Row],[SRS]],".",Tabla1[[#This Row],[AREA]],".",Tabla1[[#This Row],[TIPO]]))</f>
        <v>...</v>
      </c>
      <c r="C519" s="433"/>
      <c r="D519" s="433"/>
      <c r="E519" s="433"/>
      <c r="F519" s="433"/>
      <c r="G519" s="276" t="s">
        <v>1102</v>
      </c>
      <c r="H519" s="277" t="s">
        <v>1762</v>
      </c>
      <c r="I519" s="440" t="s">
        <v>1662</v>
      </c>
      <c r="J519" s="276">
        <v>5</v>
      </c>
      <c r="K519" s="279">
        <v>200</v>
      </c>
      <c r="L519" s="279">
        <f>+[3]!Tabla1[[#This Row],[Precio Unitario]]*[3]!Tabla1[[#This Row],[Cantidad de Insumos]]</f>
        <v>1000</v>
      </c>
      <c r="M519" s="438">
        <v>239301</v>
      </c>
      <c r="N519" s="435" t="s">
        <v>1663</v>
      </c>
    </row>
    <row r="520" spans="2:14" ht="12.75" x14ac:dyDescent="0.2">
      <c r="B520" s="433" t="str">
        <f>IF(Tabla1[[#This Row],[Código_Actividad]]="","",CONCATENATE(Tabla1[[#This Row],[POA]],".",Tabla1[[#This Row],[SRS]],".",Tabla1[[#This Row],[AREA]],".",Tabla1[[#This Row],[TIPO]]))</f>
        <v>...</v>
      </c>
      <c r="C520" s="433"/>
      <c r="D520" s="433"/>
      <c r="E520" s="433"/>
      <c r="F520" s="433"/>
      <c r="G520" s="434" t="s">
        <v>1104</v>
      </c>
      <c r="H520" s="435" t="s">
        <v>1764</v>
      </c>
      <c r="I520" s="436" t="s">
        <v>1765</v>
      </c>
      <c r="J520" s="434">
        <v>4</v>
      </c>
      <c r="K520" s="437">
        <v>1000</v>
      </c>
      <c r="L520" s="437">
        <f>+[3]!Tabla1[[#This Row],[Precio Unitario]]*[3]!Tabla1[[#This Row],[Cantidad de Insumos]]</f>
        <v>4000</v>
      </c>
      <c r="M520" s="438">
        <v>239301</v>
      </c>
      <c r="N520" s="435" t="s">
        <v>1663</v>
      </c>
    </row>
    <row r="521" spans="2:14" ht="12.75" x14ac:dyDescent="0.2">
      <c r="B521" s="433" t="str">
        <f>IF(Tabla1[[#This Row],[Código_Actividad]]="","",CONCATENATE(Tabla1[[#This Row],[POA]],".",Tabla1[[#This Row],[SRS]],".",Tabla1[[#This Row],[AREA]],".",Tabla1[[#This Row],[TIPO]]))</f>
        <v>...</v>
      </c>
      <c r="C521" s="433"/>
      <c r="D521" s="433"/>
      <c r="E521" s="433"/>
      <c r="F521" s="433"/>
      <c r="G521" s="434" t="s">
        <v>1104</v>
      </c>
      <c r="H521" s="435" t="s">
        <v>1766</v>
      </c>
      <c r="I521" s="436" t="s">
        <v>1765</v>
      </c>
      <c r="J521" s="434">
        <v>4</v>
      </c>
      <c r="K521" s="437">
        <v>1000</v>
      </c>
      <c r="L521" s="437">
        <f>+[3]!Tabla1[[#This Row],[Precio Unitario]]*[3]!Tabla1[[#This Row],[Cantidad de Insumos]]</f>
        <v>4000</v>
      </c>
      <c r="M521" s="438">
        <v>239301</v>
      </c>
      <c r="N521" s="435" t="s">
        <v>1663</v>
      </c>
    </row>
    <row r="522" spans="2:14" ht="12.75" x14ac:dyDescent="0.2">
      <c r="B522" s="433" t="str">
        <f>IF(Tabla1[[#This Row],[Código_Actividad]]="","",CONCATENATE(Tabla1[[#This Row],[POA]],".",Tabla1[[#This Row],[SRS]],".",Tabla1[[#This Row],[AREA]],".",Tabla1[[#This Row],[TIPO]]))</f>
        <v>...</v>
      </c>
      <c r="C522" s="433"/>
      <c r="D522" s="433"/>
      <c r="E522" s="433"/>
      <c r="F522" s="433"/>
      <c r="G522" s="276" t="s">
        <v>1102</v>
      </c>
      <c r="H522" s="277" t="s">
        <v>1673</v>
      </c>
      <c r="I522" s="440" t="s">
        <v>1670</v>
      </c>
      <c r="J522" s="276">
        <v>1</v>
      </c>
      <c r="K522" s="279">
        <v>30000</v>
      </c>
      <c r="L522" s="279">
        <f>+[3]!Tabla1[[#This Row],[Precio Unitario]]*[3]!Tabla1[[#This Row],[Cantidad de Insumos]]</f>
        <v>30000</v>
      </c>
      <c r="M522" s="438">
        <v>239301</v>
      </c>
      <c r="N522" s="435" t="s">
        <v>1663</v>
      </c>
    </row>
    <row r="523" spans="2:14" ht="12.75" x14ac:dyDescent="0.2">
      <c r="B523" s="433" t="str">
        <f>IF(Tabla1[[#This Row],[Código_Actividad]]="","",CONCATENATE(Tabla1[[#This Row],[POA]],".",Tabla1[[#This Row],[SRS]],".",Tabla1[[#This Row],[AREA]],".",Tabla1[[#This Row],[TIPO]]))</f>
        <v>...</v>
      </c>
      <c r="C523" s="433"/>
      <c r="D523" s="433"/>
      <c r="E523" s="433"/>
      <c r="F523" s="433"/>
      <c r="G523" s="276" t="s">
        <v>1102</v>
      </c>
      <c r="H523" s="277" t="s">
        <v>1669</v>
      </c>
      <c r="I523" s="440" t="s">
        <v>1670</v>
      </c>
      <c r="J523" s="276">
        <v>1</v>
      </c>
      <c r="K523" s="279">
        <v>300</v>
      </c>
      <c r="L523" s="279">
        <f>+[3]!Tabla1[[#This Row],[Precio Unitario]]*[3]!Tabla1[[#This Row],[Cantidad de Insumos]]</f>
        <v>300</v>
      </c>
      <c r="M523" s="438">
        <v>239301</v>
      </c>
      <c r="N523" s="435" t="s">
        <v>1663</v>
      </c>
    </row>
    <row r="524" spans="2:14" ht="12.75" x14ac:dyDescent="0.2">
      <c r="B524" s="433" t="str">
        <f>IF(Tabla1[[#This Row],[Código_Actividad]]="","",CONCATENATE(Tabla1[[#This Row],[POA]],".",Tabla1[[#This Row],[SRS]],".",Tabla1[[#This Row],[AREA]],".",Tabla1[[#This Row],[TIPO]]))</f>
        <v>...</v>
      </c>
      <c r="C524" s="433"/>
      <c r="D524" s="433"/>
      <c r="E524" s="433"/>
      <c r="F524" s="433"/>
      <c r="G524" s="276" t="s">
        <v>1102</v>
      </c>
      <c r="H524" s="277" t="s">
        <v>1762</v>
      </c>
      <c r="I524" s="440" t="s">
        <v>1662</v>
      </c>
      <c r="J524" s="276">
        <v>2</v>
      </c>
      <c r="K524" s="279">
        <v>200</v>
      </c>
      <c r="L524" s="279">
        <f>+[3]!Tabla1[[#This Row],[Precio Unitario]]*[3]!Tabla1[[#This Row],[Cantidad de Insumos]]</f>
        <v>400</v>
      </c>
      <c r="M524" s="438">
        <v>239301</v>
      </c>
      <c r="N524" s="435" t="s">
        <v>1663</v>
      </c>
    </row>
    <row r="525" spans="2:14" ht="12.75" x14ac:dyDescent="0.2">
      <c r="B525" s="433" t="str">
        <f>IF(Tabla1[[#This Row],[Código_Actividad]]="","",CONCATENATE(Tabla1[[#This Row],[POA]],".",Tabla1[[#This Row],[SRS]],".",Tabla1[[#This Row],[AREA]],".",Tabla1[[#This Row],[TIPO]]))</f>
        <v>...</v>
      </c>
      <c r="C525" s="433"/>
      <c r="D525" s="433"/>
      <c r="E525" s="433"/>
      <c r="F525" s="433"/>
      <c r="G525" s="434" t="s">
        <v>1102</v>
      </c>
      <c r="H525" s="435" t="s">
        <v>1664</v>
      </c>
      <c r="I525" s="436" t="s">
        <v>1665</v>
      </c>
      <c r="J525" s="434">
        <v>5</v>
      </c>
      <c r="K525" s="437">
        <v>300</v>
      </c>
      <c r="L525" s="437">
        <f>+[3]!Tabla1[[#This Row],[Precio Unitario]]*[3]!Tabla1[[#This Row],[Cantidad de Insumos]]</f>
        <v>1500</v>
      </c>
      <c r="M525" s="438">
        <v>239301</v>
      </c>
      <c r="N525" s="435" t="s">
        <v>1663</v>
      </c>
    </row>
    <row r="526" spans="2:14" ht="12.75" x14ac:dyDescent="0.2">
      <c r="B526" s="433" t="str">
        <f>IF(Tabla1[[#This Row],[Código_Actividad]]="","",CONCATENATE(Tabla1[[#This Row],[POA]],".",Tabla1[[#This Row],[SRS]],".",Tabla1[[#This Row],[AREA]],".",Tabla1[[#This Row],[TIPO]]))</f>
        <v>...</v>
      </c>
      <c r="C526" s="433"/>
      <c r="D526" s="433"/>
      <c r="E526" s="433"/>
      <c r="F526" s="433"/>
      <c r="G526" s="276" t="s">
        <v>1104</v>
      </c>
      <c r="H526" s="277" t="s">
        <v>1767</v>
      </c>
      <c r="I526" s="440" t="s">
        <v>1662</v>
      </c>
      <c r="J526" s="276">
        <v>5</v>
      </c>
      <c r="K526" s="279">
        <v>200</v>
      </c>
      <c r="L526" s="279">
        <f>+[3]!Tabla1[[#This Row],[Precio Unitario]]*[3]!Tabla1[[#This Row],[Cantidad de Insumos]]</f>
        <v>1000</v>
      </c>
      <c r="M526" s="438">
        <v>239301</v>
      </c>
      <c r="N526" s="435" t="s">
        <v>1663</v>
      </c>
    </row>
    <row r="527" spans="2:14" ht="12.75" x14ac:dyDescent="0.2">
      <c r="B527" s="433" t="str">
        <f>IF(Tabla1[[#This Row],[Código_Actividad]]="","",CONCATENATE(Tabla1[[#This Row],[POA]],".",Tabla1[[#This Row],[SRS]],".",Tabla1[[#This Row],[AREA]],".",Tabla1[[#This Row],[TIPO]]))</f>
        <v>...</v>
      </c>
      <c r="C527" s="433"/>
      <c r="D527" s="433"/>
      <c r="E527" s="433"/>
      <c r="F527" s="433"/>
      <c r="G527" s="276" t="s">
        <v>1104</v>
      </c>
      <c r="H527" s="277" t="s">
        <v>1764</v>
      </c>
      <c r="I527" s="440" t="s">
        <v>1765</v>
      </c>
      <c r="J527" s="276">
        <v>4</v>
      </c>
      <c r="K527" s="279">
        <v>1000</v>
      </c>
      <c r="L527" s="279">
        <f>+[3]!Tabla1[[#This Row],[Precio Unitario]]*[3]!Tabla1[[#This Row],[Cantidad de Insumos]]</f>
        <v>4000</v>
      </c>
      <c r="M527" s="438">
        <v>239301</v>
      </c>
      <c r="N527" s="435" t="s">
        <v>1663</v>
      </c>
    </row>
    <row r="528" spans="2:14" ht="12.75" x14ac:dyDescent="0.2">
      <c r="B528" s="433" t="str">
        <f>IF(Tabla1[[#This Row],[Código_Actividad]]="","",CONCATENATE(Tabla1[[#This Row],[POA]],".",Tabla1[[#This Row],[SRS]],".",Tabla1[[#This Row],[AREA]],".",Tabla1[[#This Row],[TIPO]]))</f>
        <v>...</v>
      </c>
      <c r="C528" s="433"/>
      <c r="D528" s="433"/>
      <c r="E528" s="433"/>
      <c r="F528" s="433"/>
      <c r="G528" s="276" t="s">
        <v>1104</v>
      </c>
      <c r="H528" s="277" t="s">
        <v>1766</v>
      </c>
      <c r="I528" s="440" t="s">
        <v>1765</v>
      </c>
      <c r="J528" s="276">
        <v>4</v>
      </c>
      <c r="K528" s="279">
        <v>1000</v>
      </c>
      <c r="L528" s="279">
        <f>+[3]!Tabla1[[#This Row],[Precio Unitario]]*[3]!Tabla1[[#This Row],[Cantidad de Insumos]]</f>
        <v>4000</v>
      </c>
      <c r="M528" s="438">
        <v>239301</v>
      </c>
      <c r="N528" s="435" t="s">
        <v>1663</v>
      </c>
    </row>
    <row r="529" spans="2:14" ht="12.75" x14ac:dyDescent="0.2">
      <c r="B529" s="433" t="str">
        <f>IF(Tabla1[[#This Row],[Código_Actividad]]="","",CONCATENATE(Tabla1[[#This Row],[POA]],".",Tabla1[[#This Row],[SRS]],".",Tabla1[[#This Row],[AREA]],".",Tabla1[[#This Row],[TIPO]]))</f>
        <v>...</v>
      </c>
      <c r="C529" s="433"/>
      <c r="D529" s="433"/>
      <c r="E529" s="433"/>
      <c r="F529" s="433"/>
      <c r="G529" s="276" t="s">
        <v>1104</v>
      </c>
      <c r="H529" s="277" t="s">
        <v>1768</v>
      </c>
      <c r="I529" s="440" t="s">
        <v>1670</v>
      </c>
      <c r="J529" s="276">
        <v>5</v>
      </c>
      <c r="K529" s="279">
        <v>1000</v>
      </c>
      <c r="L529" s="279">
        <f>+[3]!Tabla1[[#This Row],[Precio Unitario]]*[3]!Tabla1[[#This Row],[Cantidad de Insumos]]</f>
        <v>5000</v>
      </c>
      <c r="M529" s="438">
        <v>239301</v>
      </c>
      <c r="N529" s="435" t="s">
        <v>1663</v>
      </c>
    </row>
    <row r="530" spans="2:14" ht="12.75" x14ac:dyDescent="0.2">
      <c r="B530" s="433" t="str">
        <f>IF(Tabla1[[#This Row],[Código_Actividad]]="","",CONCATENATE(Tabla1[[#This Row],[POA]],".",Tabla1[[#This Row],[SRS]],".",Tabla1[[#This Row],[AREA]],".",Tabla1[[#This Row],[TIPO]]))</f>
        <v>...</v>
      </c>
      <c r="C530" s="433"/>
      <c r="D530" s="433"/>
      <c r="E530" s="433"/>
      <c r="F530" s="433"/>
      <c r="G530" s="276" t="s">
        <v>1104</v>
      </c>
      <c r="H530" s="277" t="s">
        <v>1673</v>
      </c>
      <c r="I530" s="440" t="s">
        <v>1670</v>
      </c>
      <c r="J530" s="276">
        <v>1</v>
      </c>
      <c r="K530" s="279">
        <v>30000</v>
      </c>
      <c r="L530" s="279">
        <f>+[3]!Tabla1[[#This Row],[Precio Unitario]]*[3]!Tabla1[[#This Row],[Cantidad de Insumos]]</f>
        <v>30000</v>
      </c>
      <c r="M530" s="438">
        <v>239301</v>
      </c>
      <c r="N530" s="435" t="s">
        <v>1663</v>
      </c>
    </row>
    <row r="531" spans="2:14" ht="12.75" x14ac:dyDescent="0.2">
      <c r="B531" s="433" t="str">
        <f>IF(Tabla1[[#This Row],[Código_Actividad]]="","",CONCATENATE(Tabla1[[#This Row],[POA]],".",Tabla1[[#This Row],[SRS]],".",Tabla1[[#This Row],[AREA]],".",Tabla1[[#This Row],[TIPO]]))</f>
        <v>...</v>
      </c>
      <c r="C531" s="433"/>
      <c r="D531" s="433"/>
      <c r="E531" s="433"/>
      <c r="F531" s="433"/>
      <c r="G531" s="276" t="s">
        <v>1104</v>
      </c>
      <c r="H531" s="277" t="s">
        <v>1664</v>
      </c>
      <c r="I531" s="440" t="s">
        <v>1665</v>
      </c>
      <c r="J531" s="276">
        <v>2</v>
      </c>
      <c r="K531" s="279">
        <v>300</v>
      </c>
      <c r="L531" s="442">
        <f>+[3]!Tabla1[[#This Row],[Precio Unitario]]*[3]!Tabla1[[#This Row],[Cantidad de Insumos]]</f>
        <v>600</v>
      </c>
      <c r="M531" s="438">
        <v>239301</v>
      </c>
      <c r="N531" s="435" t="s">
        <v>1663</v>
      </c>
    </row>
    <row r="532" spans="2:14" ht="12.75" x14ac:dyDescent="0.2">
      <c r="B532" s="433" t="str">
        <f>IF(Tabla1[[#This Row],[Código_Actividad]]="","",CONCATENATE(Tabla1[[#This Row],[POA]],".",Tabla1[[#This Row],[SRS]],".",Tabla1[[#This Row],[AREA]],".",Tabla1[[#This Row],[TIPO]]))</f>
        <v>...</v>
      </c>
      <c r="C532" s="433"/>
      <c r="D532" s="433"/>
      <c r="E532" s="433"/>
      <c r="F532" s="433"/>
      <c r="G532" s="276" t="s">
        <v>1259</v>
      </c>
      <c r="H532" s="277" t="s">
        <v>1705</v>
      </c>
      <c r="I532" s="440" t="s">
        <v>1665</v>
      </c>
      <c r="J532" s="276">
        <v>2</v>
      </c>
      <c r="K532" s="279">
        <v>350</v>
      </c>
      <c r="L532" s="279">
        <f>+[3]!Tabla1[[#This Row],[Precio Unitario]]*[3]!Tabla1[[#This Row],[Cantidad de Insumos]]</f>
        <v>700</v>
      </c>
      <c r="M532" s="438">
        <v>239301</v>
      </c>
      <c r="N532" s="435" t="s">
        <v>1663</v>
      </c>
    </row>
    <row r="533" spans="2:14" ht="12.75" x14ac:dyDescent="0.2">
      <c r="B533" s="433" t="str">
        <f>IF(Tabla1[[#This Row],[Código_Actividad]]="","",CONCATENATE(Tabla1[[#This Row],[POA]],".",Tabla1[[#This Row],[SRS]],".",Tabla1[[#This Row],[AREA]],".",Tabla1[[#This Row],[TIPO]]))</f>
        <v>...</v>
      </c>
      <c r="C533" s="433"/>
      <c r="D533" s="433"/>
      <c r="E533" s="433"/>
      <c r="F533" s="433"/>
      <c r="G533" s="276" t="s">
        <v>1259</v>
      </c>
      <c r="H533" s="277" t="s">
        <v>1708</v>
      </c>
      <c r="I533" s="440" t="s">
        <v>1665</v>
      </c>
      <c r="J533" s="276">
        <v>2</v>
      </c>
      <c r="K533" s="279">
        <v>300</v>
      </c>
      <c r="L533" s="279">
        <f>+[3]!Tabla1[[#This Row],[Precio Unitario]]*[3]!Tabla1[[#This Row],[Cantidad de Insumos]]</f>
        <v>600</v>
      </c>
      <c r="M533" s="438">
        <v>239301</v>
      </c>
      <c r="N533" s="435" t="s">
        <v>1663</v>
      </c>
    </row>
    <row r="534" spans="2:14" ht="12.75" x14ac:dyDescent="0.2">
      <c r="B534" s="433" t="str">
        <f>IF(Tabla1[[#This Row],[Código_Actividad]]="","",CONCATENATE(Tabla1[[#This Row],[POA]],".",Tabla1[[#This Row],[SRS]],".",Tabla1[[#This Row],[AREA]],".",Tabla1[[#This Row],[TIPO]]))</f>
        <v>...</v>
      </c>
      <c r="C534" s="433"/>
      <c r="D534" s="433"/>
      <c r="E534" s="433"/>
      <c r="F534" s="433"/>
      <c r="G534" s="276" t="s">
        <v>1259</v>
      </c>
      <c r="H534" s="277" t="s">
        <v>1767</v>
      </c>
      <c r="I534" s="440" t="s">
        <v>1662</v>
      </c>
      <c r="J534" s="276">
        <v>2</v>
      </c>
      <c r="K534" s="279">
        <v>200</v>
      </c>
      <c r="L534" s="279">
        <f>+[3]!Tabla1[[#This Row],[Precio Unitario]]*[3]!Tabla1[[#This Row],[Cantidad de Insumos]]</f>
        <v>400</v>
      </c>
      <c r="M534" s="438">
        <v>239301</v>
      </c>
      <c r="N534" s="435" t="s">
        <v>1663</v>
      </c>
    </row>
    <row r="535" spans="2:14" ht="12.75" x14ac:dyDescent="0.2">
      <c r="B535" s="433" t="str">
        <f>IF(Tabla1[[#This Row],[Código_Actividad]]="","",CONCATENATE(Tabla1[[#This Row],[POA]],".",Tabla1[[#This Row],[SRS]],".",Tabla1[[#This Row],[AREA]],".",Tabla1[[#This Row],[TIPO]]))</f>
        <v>...</v>
      </c>
      <c r="C535" s="433"/>
      <c r="D535" s="433"/>
      <c r="E535" s="433"/>
      <c r="F535" s="433"/>
      <c r="G535" s="434" t="s">
        <v>1259</v>
      </c>
      <c r="H535" s="435" t="s">
        <v>1712</v>
      </c>
      <c r="I535" s="436" t="s">
        <v>1670</v>
      </c>
      <c r="J535" s="434">
        <v>2</v>
      </c>
      <c r="K535" s="437">
        <v>750</v>
      </c>
      <c r="L535" s="437">
        <f>+[3]!Tabla1[[#This Row],[Precio Unitario]]*[3]!Tabla1[[#This Row],[Cantidad de Insumos]]</f>
        <v>1500</v>
      </c>
      <c r="M535" s="438">
        <v>239301</v>
      </c>
      <c r="N535" s="435" t="s">
        <v>1663</v>
      </c>
    </row>
    <row r="536" spans="2:14" ht="12.75" x14ac:dyDescent="0.2">
      <c r="B536" s="433" t="str">
        <f>IF(Tabla1[[#This Row],[Código_Actividad]]="","",CONCATENATE(Tabla1[[#This Row],[POA]],".",Tabla1[[#This Row],[SRS]],".",Tabla1[[#This Row],[AREA]],".",Tabla1[[#This Row],[TIPO]]))</f>
        <v>...</v>
      </c>
      <c r="C536" s="433"/>
      <c r="D536" s="433"/>
      <c r="E536" s="433"/>
      <c r="F536" s="433"/>
      <c r="G536" s="434" t="s">
        <v>1259</v>
      </c>
      <c r="H536" s="435" t="s">
        <v>1769</v>
      </c>
      <c r="I536" s="436" t="s">
        <v>1770</v>
      </c>
      <c r="J536" s="434">
        <v>3</v>
      </c>
      <c r="K536" s="437">
        <v>200</v>
      </c>
      <c r="L536" s="437">
        <f>+[3]!Tabla1[[#This Row],[Precio Unitario]]*[3]!Tabla1[[#This Row],[Cantidad de Insumos]]</f>
        <v>600</v>
      </c>
      <c r="M536" s="438">
        <v>239301</v>
      </c>
      <c r="N536" s="435" t="s">
        <v>1663</v>
      </c>
    </row>
    <row r="537" spans="2:14" ht="12.75" x14ac:dyDescent="0.2">
      <c r="B537" s="433" t="str">
        <f>IF(Tabla1[[#This Row],[Código_Actividad]]="","",CONCATENATE(Tabla1[[#This Row],[POA]],".",Tabla1[[#This Row],[SRS]],".",Tabla1[[#This Row],[AREA]],".",Tabla1[[#This Row],[TIPO]]))</f>
        <v>...</v>
      </c>
      <c r="C537" s="433"/>
      <c r="D537" s="433"/>
      <c r="E537" s="433"/>
      <c r="F537" s="433"/>
      <c r="G537" s="276" t="s">
        <v>1260</v>
      </c>
      <c r="H537" s="277" t="s">
        <v>1705</v>
      </c>
      <c r="I537" s="440" t="s">
        <v>1665</v>
      </c>
      <c r="J537" s="276">
        <v>2</v>
      </c>
      <c r="K537" s="279">
        <v>350</v>
      </c>
      <c r="L537" s="279">
        <f>+[3]!Tabla1[[#This Row],[Precio Unitario]]*[3]!Tabla1[[#This Row],[Cantidad de Insumos]]</f>
        <v>700</v>
      </c>
      <c r="M537" s="438">
        <v>239301</v>
      </c>
      <c r="N537" s="435" t="s">
        <v>1663</v>
      </c>
    </row>
    <row r="538" spans="2:14" ht="12.75" x14ac:dyDescent="0.2">
      <c r="B538" s="433" t="str">
        <f>IF(Tabla1[[#This Row],[Código_Actividad]]="","",CONCATENATE(Tabla1[[#This Row],[POA]],".",Tabla1[[#This Row],[SRS]],".",Tabla1[[#This Row],[AREA]],".",Tabla1[[#This Row],[TIPO]]))</f>
        <v>...</v>
      </c>
      <c r="C538" s="433"/>
      <c r="D538" s="433"/>
      <c r="E538" s="433"/>
      <c r="F538" s="433"/>
      <c r="G538" s="276" t="s">
        <v>1260</v>
      </c>
      <c r="H538" s="277" t="s">
        <v>1708</v>
      </c>
      <c r="I538" s="440" t="s">
        <v>1665</v>
      </c>
      <c r="J538" s="276">
        <v>2</v>
      </c>
      <c r="K538" s="279">
        <v>300</v>
      </c>
      <c r="L538" s="279">
        <f>+[3]!Tabla1[[#This Row],[Precio Unitario]]*[3]!Tabla1[[#This Row],[Cantidad de Insumos]]</f>
        <v>600</v>
      </c>
      <c r="M538" s="438">
        <v>239301</v>
      </c>
      <c r="N538" s="435" t="s">
        <v>1663</v>
      </c>
    </row>
    <row r="539" spans="2:14" ht="12.75" x14ac:dyDescent="0.2">
      <c r="B539" s="433" t="str">
        <f>IF(Tabla1[[#This Row],[Código_Actividad]]="","",CONCATENATE(Tabla1[[#This Row],[POA]],".",Tabla1[[#This Row],[SRS]],".",Tabla1[[#This Row],[AREA]],".",Tabla1[[#This Row],[TIPO]]))</f>
        <v>...</v>
      </c>
      <c r="C539" s="433"/>
      <c r="D539" s="433"/>
      <c r="E539" s="433"/>
      <c r="F539" s="433"/>
      <c r="G539" s="276" t="s">
        <v>1260</v>
      </c>
      <c r="H539" s="277" t="s">
        <v>1762</v>
      </c>
      <c r="I539" s="440" t="s">
        <v>1662</v>
      </c>
      <c r="J539" s="276">
        <v>2</v>
      </c>
      <c r="K539" s="279">
        <v>200</v>
      </c>
      <c r="L539" s="279">
        <f>+[3]!Tabla1[[#This Row],[Precio Unitario]]*[3]!Tabla1[[#This Row],[Cantidad de Insumos]]</f>
        <v>400</v>
      </c>
      <c r="M539" s="438">
        <v>239301</v>
      </c>
      <c r="N539" s="435" t="s">
        <v>1663</v>
      </c>
    </row>
    <row r="540" spans="2:14" ht="12.75" x14ac:dyDescent="0.2">
      <c r="B540" s="433" t="str">
        <f>IF(Tabla1[[#This Row],[Código_Actividad]]="","",CONCATENATE(Tabla1[[#This Row],[POA]],".",Tabla1[[#This Row],[SRS]],".",Tabla1[[#This Row],[AREA]],".",Tabla1[[#This Row],[TIPO]]))</f>
        <v>...</v>
      </c>
      <c r="C540" s="433"/>
      <c r="D540" s="433"/>
      <c r="E540" s="433"/>
      <c r="F540" s="433"/>
      <c r="G540" s="434" t="s">
        <v>1260</v>
      </c>
      <c r="H540" s="435" t="s">
        <v>1712</v>
      </c>
      <c r="I540" s="436" t="s">
        <v>1670</v>
      </c>
      <c r="J540" s="434">
        <v>2</v>
      </c>
      <c r="K540" s="437">
        <v>750</v>
      </c>
      <c r="L540" s="437">
        <f>+[3]!Tabla1[[#This Row],[Precio Unitario]]*[3]!Tabla1[[#This Row],[Cantidad de Insumos]]</f>
        <v>1500</v>
      </c>
      <c r="M540" s="438">
        <v>239301</v>
      </c>
      <c r="N540" s="435" t="s">
        <v>1663</v>
      </c>
    </row>
    <row r="541" spans="2:14" ht="12.75" x14ac:dyDescent="0.2">
      <c r="B541" s="433" t="str">
        <f>IF(Tabla1[[#This Row],[Código_Actividad]]="","",CONCATENATE(Tabla1[[#This Row],[POA]],".",Tabla1[[#This Row],[SRS]],".",Tabla1[[#This Row],[AREA]],".",Tabla1[[#This Row],[TIPO]]))</f>
        <v>...</v>
      </c>
      <c r="C541" s="433"/>
      <c r="D541" s="433"/>
      <c r="E541" s="433"/>
      <c r="F541" s="433"/>
      <c r="G541" s="434" t="s">
        <v>1260</v>
      </c>
      <c r="H541" s="435" t="s">
        <v>1769</v>
      </c>
      <c r="I541" s="436" t="s">
        <v>1770</v>
      </c>
      <c r="J541" s="434">
        <v>3</v>
      </c>
      <c r="K541" s="437">
        <v>200</v>
      </c>
      <c r="L541" s="437">
        <f>+[3]!Tabla1[[#This Row],[Precio Unitario]]*[3]!Tabla1[[#This Row],[Cantidad de Insumos]]</f>
        <v>600</v>
      </c>
      <c r="M541" s="438">
        <v>239301</v>
      </c>
      <c r="N541" s="435" t="s">
        <v>1663</v>
      </c>
    </row>
    <row r="542" spans="2:14" ht="12.75" x14ac:dyDescent="0.2">
      <c r="B542" s="433" t="str">
        <f>IF(Tabla1[[#This Row],[Código_Actividad]]="","",CONCATENATE(Tabla1[[#This Row],[POA]],".",Tabla1[[#This Row],[SRS]],".",Tabla1[[#This Row],[AREA]],".",Tabla1[[#This Row],[TIPO]]))</f>
        <v>...</v>
      </c>
      <c r="C542" s="433"/>
      <c r="D542" s="433"/>
      <c r="E542" s="433"/>
      <c r="F542" s="433"/>
      <c r="G542" s="276" t="s">
        <v>1261</v>
      </c>
      <c r="H542" s="277" t="s">
        <v>1673</v>
      </c>
      <c r="I542" s="440" t="s">
        <v>1670</v>
      </c>
      <c r="J542" s="276">
        <v>1</v>
      </c>
      <c r="K542" s="279">
        <v>30000</v>
      </c>
      <c r="L542" s="279">
        <f>+[3]!Tabla1[[#This Row],[Precio Unitario]]*[3]!Tabla1[[#This Row],[Cantidad de Insumos]]</f>
        <v>30000</v>
      </c>
      <c r="M542" s="438">
        <v>239301</v>
      </c>
      <c r="N542" s="435" t="s">
        <v>1663</v>
      </c>
    </row>
    <row r="543" spans="2:14" ht="12.75" x14ac:dyDescent="0.2">
      <c r="B543" s="433" t="str">
        <f>IF(Tabla1[[#This Row],[Código_Actividad]]="","",CONCATENATE(Tabla1[[#This Row],[POA]],".",Tabla1[[#This Row],[SRS]],".",Tabla1[[#This Row],[AREA]],".",Tabla1[[#This Row],[TIPO]]))</f>
        <v>...</v>
      </c>
      <c r="C543" s="433"/>
      <c r="D543" s="433"/>
      <c r="E543" s="433"/>
      <c r="F543" s="433"/>
      <c r="G543" s="276" t="s">
        <v>1261</v>
      </c>
      <c r="H543" s="277" t="s">
        <v>1674</v>
      </c>
      <c r="I543" s="440" t="s">
        <v>1670</v>
      </c>
      <c r="J543" s="276">
        <v>1</v>
      </c>
      <c r="K543" s="279">
        <v>20000</v>
      </c>
      <c r="L543" s="279">
        <f>+[3]!Tabla1[[#This Row],[Precio Unitario]]*[3]!Tabla1[[#This Row],[Cantidad de Insumos]]</f>
        <v>20000</v>
      </c>
      <c r="M543" s="438">
        <v>239301</v>
      </c>
      <c r="N543" s="435" t="s">
        <v>1663</v>
      </c>
    </row>
    <row r="544" spans="2:14" ht="12.75" x14ac:dyDescent="0.2">
      <c r="B544" s="433" t="str">
        <f>IF(Tabla1[[#This Row],[Código_Actividad]]="","",CONCATENATE(Tabla1[[#This Row],[POA]],".",Tabla1[[#This Row],[SRS]],".",Tabla1[[#This Row],[AREA]],".",Tabla1[[#This Row],[TIPO]]))</f>
        <v>...</v>
      </c>
      <c r="C544" s="433"/>
      <c r="D544" s="433"/>
      <c r="E544" s="433"/>
      <c r="F544" s="433"/>
      <c r="G544" s="276" t="s">
        <v>1261</v>
      </c>
      <c r="H544" s="277" t="s">
        <v>1675</v>
      </c>
      <c r="I544" s="440" t="s">
        <v>1670</v>
      </c>
      <c r="J544" s="276">
        <v>1</v>
      </c>
      <c r="K544" s="279">
        <v>20000</v>
      </c>
      <c r="L544" s="279">
        <f>+[3]!Tabla1[[#This Row],[Precio Unitario]]*[3]!Tabla1[[#This Row],[Cantidad de Insumos]]</f>
        <v>20000</v>
      </c>
      <c r="M544" s="438">
        <v>239301</v>
      </c>
      <c r="N544" s="435" t="s">
        <v>1663</v>
      </c>
    </row>
    <row r="545" spans="2:14" ht="12.75" x14ac:dyDescent="0.2">
      <c r="B545" s="433" t="str">
        <f>IF(Tabla1[[#This Row],[Código_Actividad]]="","",CONCATENATE(Tabla1[[#This Row],[POA]],".",Tabla1[[#This Row],[SRS]],".",Tabla1[[#This Row],[AREA]],".",Tabla1[[#This Row],[TIPO]]))</f>
        <v>...</v>
      </c>
      <c r="C545" s="433"/>
      <c r="D545" s="433"/>
      <c r="E545" s="433"/>
      <c r="F545" s="433"/>
      <c r="G545" s="276" t="s">
        <v>1261</v>
      </c>
      <c r="H545" s="277" t="s">
        <v>1712</v>
      </c>
      <c r="I545" s="440" t="s">
        <v>1670</v>
      </c>
      <c r="J545" s="276">
        <v>2</v>
      </c>
      <c r="K545" s="279">
        <v>750</v>
      </c>
      <c r="L545" s="279">
        <f>+[3]!Tabla1[[#This Row],[Precio Unitario]]*[3]!Tabla1[[#This Row],[Cantidad de Insumos]]</f>
        <v>1500</v>
      </c>
      <c r="M545" s="438">
        <v>239301</v>
      </c>
      <c r="N545" s="435" t="s">
        <v>1663</v>
      </c>
    </row>
    <row r="546" spans="2:14" ht="12.75" x14ac:dyDescent="0.2">
      <c r="B546" s="433" t="str">
        <f>IF(Tabla1[[#This Row],[Código_Actividad]]="","",CONCATENATE(Tabla1[[#This Row],[POA]],".",Tabla1[[#This Row],[SRS]],".",Tabla1[[#This Row],[AREA]],".",Tabla1[[#This Row],[TIPO]]))</f>
        <v>...</v>
      </c>
      <c r="C546" s="433"/>
      <c r="D546" s="433"/>
      <c r="E546" s="433"/>
      <c r="F546" s="433"/>
      <c r="G546" s="276" t="s">
        <v>1261</v>
      </c>
      <c r="H546" s="277" t="s">
        <v>1769</v>
      </c>
      <c r="I546" s="440" t="s">
        <v>1770</v>
      </c>
      <c r="J546" s="276">
        <v>5</v>
      </c>
      <c r="K546" s="279">
        <v>200</v>
      </c>
      <c r="L546" s="279">
        <f>+[3]!Tabla1[[#This Row],[Precio Unitario]]*[3]!Tabla1[[#This Row],[Cantidad de Insumos]]</f>
        <v>1000</v>
      </c>
      <c r="M546" s="438">
        <v>239301</v>
      </c>
      <c r="N546" s="435" t="s">
        <v>1663</v>
      </c>
    </row>
    <row r="547" spans="2:14" ht="12.75" x14ac:dyDescent="0.2">
      <c r="B547" s="433" t="str">
        <f>IF(Tabla1[[#This Row],[Código_Actividad]]="","",CONCATENATE(Tabla1[[#This Row],[POA]],".",Tabla1[[#This Row],[SRS]],".",Tabla1[[#This Row],[AREA]],".",Tabla1[[#This Row],[TIPO]]))</f>
        <v>...</v>
      </c>
      <c r="C547" s="433"/>
      <c r="D547" s="433"/>
      <c r="E547" s="433"/>
      <c r="F547" s="433"/>
      <c r="G547" s="276" t="s">
        <v>1261</v>
      </c>
      <c r="H547" s="277" t="s">
        <v>1748</v>
      </c>
      <c r="I547" s="440" t="s">
        <v>1670</v>
      </c>
      <c r="J547" s="276">
        <v>2</v>
      </c>
      <c r="K547" s="279">
        <v>100</v>
      </c>
      <c r="L547" s="279">
        <f>+[3]!Tabla1[[#This Row],[Precio Unitario]]*[3]!Tabla1[[#This Row],[Cantidad de Insumos]]</f>
        <v>200</v>
      </c>
      <c r="M547" s="438">
        <v>239301</v>
      </c>
      <c r="N547" s="435" t="s">
        <v>1663</v>
      </c>
    </row>
    <row r="548" spans="2:14" ht="12.75" x14ac:dyDescent="0.2">
      <c r="B548" s="433" t="str">
        <f>IF(Tabla1[[#This Row],[Código_Actividad]]="","",CONCATENATE(Tabla1[[#This Row],[POA]],".",Tabla1[[#This Row],[SRS]],".",Tabla1[[#This Row],[AREA]],".",Tabla1[[#This Row],[TIPO]]))</f>
        <v>...</v>
      </c>
      <c r="C548" s="433"/>
      <c r="D548" s="433"/>
      <c r="E548" s="433"/>
      <c r="F548" s="433"/>
      <c r="G548" s="276" t="s">
        <v>1261</v>
      </c>
      <c r="H548" s="277" t="s">
        <v>1664</v>
      </c>
      <c r="I548" s="440" t="s">
        <v>1665</v>
      </c>
      <c r="J548" s="276">
        <v>5</v>
      </c>
      <c r="K548" s="279">
        <v>300</v>
      </c>
      <c r="L548" s="279">
        <f>+[3]!Tabla1[[#This Row],[Precio Unitario]]*[3]!Tabla1[[#This Row],[Cantidad de Insumos]]</f>
        <v>1500</v>
      </c>
      <c r="M548" s="438">
        <v>239301</v>
      </c>
      <c r="N548" s="435" t="s">
        <v>1663</v>
      </c>
    </row>
    <row r="549" spans="2:14" ht="12.75" x14ac:dyDescent="0.2">
      <c r="B549" s="433" t="str">
        <f>IF(Tabla1[[#This Row],[Código_Actividad]]="","",CONCATENATE(Tabla1[[#This Row],[POA]],".",Tabla1[[#This Row],[SRS]],".",Tabla1[[#This Row],[AREA]],".",Tabla1[[#This Row],[TIPO]]))</f>
        <v>...</v>
      </c>
      <c r="C549" s="433"/>
      <c r="D549" s="433"/>
      <c r="E549" s="433"/>
      <c r="F549" s="433"/>
      <c r="G549" s="276" t="s">
        <v>1261</v>
      </c>
      <c r="H549" s="277" t="s">
        <v>1762</v>
      </c>
      <c r="I549" s="440" t="s">
        <v>1662</v>
      </c>
      <c r="J549" s="276">
        <v>2</v>
      </c>
      <c r="K549" s="279">
        <v>200</v>
      </c>
      <c r="L549" s="279">
        <f>+[3]!Tabla1[[#This Row],[Precio Unitario]]*[3]!Tabla1[[#This Row],[Cantidad de Insumos]]</f>
        <v>400</v>
      </c>
      <c r="M549" s="438">
        <v>239301</v>
      </c>
      <c r="N549" s="435" t="s">
        <v>1663</v>
      </c>
    </row>
    <row r="550" spans="2:14" ht="12.75" x14ac:dyDescent="0.2">
      <c r="B550" s="433" t="str">
        <f>IF(Tabla1[[#This Row],[Código_Actividad]]="","",CONCATENATE(Tabla1[[#This Row],[POA]],".",Tabla1[[#This Row],[SRS]],".",Tabla1[[#This Row],[AREA]],".",Tabla1[[#This Row],[TIPO]]))</f>
        <v>...</v>
      </c>
      <c r="C550" s="433"/>
      <c r="D550" s="433"/>
      <c r="E550" s="433"/>
      <c r="F550" s="433"/>
      <c r="G550" s="434" t="s">
        <v>1571</v>
      </c>
      <c r="H550" s="435" t="s">
        <v>1705</v>
      </c>
      <c r="I550" s="436" t="s">
        <v>1665</v>
      </c>
      <c r="J550" s="434">
        <v>2</v>
      </c>
      <c r="K550" s="437">
        <v>350</v>
      </c>
      <c r="L550" s="437">
        <f>+[3]!Tabla1[[#This Row],[Precio Unitario]]*[3]!Tabla1[[#This Row],[Cantidad de Insumos]]</f>
        <v>700</v>
      </c>
      <c r="M550" s="438">
        <v>239301</v>
      </c>
      <c r="N550" s="435" t="s">
        <v>1663</v>
      </c>
    </row>
    <row r="551" spans="2:14" ht="12.75" x14ac:dyDescent="0.2">
      <c r="B551" s="433" t="str">
        <f>IF(Tabla1[[#This Row],[Código_Actividad]]="","",CONCATENATE(Tabla1[[#This Row],[POA]],".",Tabla1[[#This Row],[SRS]],".",Tabla1[[#This Row],[AREA]],".",Tabla1[[#This Row],[TIPO]]))</f>
        <v>...</v>
      </c>
      <c r="C551" s="433"/>
      <c r="D551" s="433"/>
      <c r="E551" s="433"/>
      <c r="F551" s="433"/>
      <c r="G551" s="434" t="s">
        <v>1571</v>
      </c>
      <c r="H551" s="435" t="s">
        <v>1708</v>
      </c>
      <c r="I551" s="436" t="s">
        <v>1665</v>
      </c>
      <c r="J551" s="434">
        <v>2</v>
      </c>
      <c r="K551" s="437">
        <v>300</v>
      </c>
      <c r="L551" s="437">
        <f>+[3]!Tabla1[[#This Row],[Precio Unitario]]*[3]!Tabla1[[#This Row],[Cantidad de Insumos]]</f>
        <v>600</v>
      </c>
      <c r="M551" s="438">
        <v>239301</v>
      </c>
      <c r="N551" s="435" t="s">
        <v>1663</v>
      </c>
    </row>
    <row r="552" spans="2:14" ht="12.75" x14ac:dyDescent="0.2">
      <c r="B552" s="433" t="str">
        <f>IF(Tabla1[[#This Row],[Código_Actividad]]="","",CONCATENATE(Tabla1[[#This Row],[POA]],".",Tabla1[[#This Row],[SRS]],".",Tabla1[[#This Row],[AREA]],".",Tabla1[[#This Row],[TIPO]]))</f>
        <v>...</v>
      </c>
      <c r="C552" s="433"/>
      <c r="D552" s="433"/>
      <c r="E552" s="433"/>
      <c r="F552" s="433"/>
      <c r="G552" s="434" t="s">
        <v>1571</v>
      </c>
      <c r="H552" s="435" t="s">
        <v>1767</v>
      </c>
      <c r="I552" s="436" t="s">
        <v>1662</v>
      </c>
      <c r="J552" s="434">
        <v>2</v>
      </c>
      <c r="K552" s="437">
        <v>200</v>
      </c>
      <c r="L552" s="437">
        <f>+[3]!Tabla1[[#This Row],[Precio Unitario]]*[3]!Tabla1[[#This Row],[Cantidad de Insumos]]</f>
        <v>400</v>
      </c>
      <c r="M552" s="438">
        <v>239301</v>
      </c>
      <c r="N552" s="435" t="s">
        <v>1663</v>
      </c>
    </row>
    <row r="553" spans="2:14" ht="12.75" x14ac:dyDescent="0.2">
      <c r="B553" s="433" t="str">
        <f>IF(Tabla1[[#This Row],[Código_Actividad]]="","",CONCATENATE(Tabla1[[#This Row],[POA]],".",Tabla1[[#This Row],[SRS]],".",Tabla1[[#This Row],[AREA]],".",Tabla1[[#This Row],[TIPO]]))</f>
        <v>...</v>
      </c>
      <c r="C553" s="433"/>
      <c r="D553" s="433"/>
      <c r="E553" s="433"/>
      <c r="F553" s="433"/>
      <c r="G553" s="434" t="s">
        <v>1577</v>
      </c>
      <c r="H553" s="435" t="s">
        <v>1705</v>
      </c>
      <c r="I553" s="436" t="s">
        <v>1665</v>
      </c>
      <c r="J553" s="434">
        <v>2</v>
      </c>
      <c r="K553" s="437">
        <v>350</v>
      </c>
      <c r="L553" s="437">
        <f>+[3]!Tabla1[[#This Row],[Precio Unitario]]*[3]!Tabla1[[#This Row],[Cantidad de Insumos]]</f>
        <v>700</v>
      </c>
      <c r="M553" s="438">
        <v>239301</v>
      </c>
      <c r="N553" s="435" t="s">
        <v>1663</v>
      </c>
    </row>
    <row r="554" spans="2:14" ht="12.75" x14ac:dyDescent="0.2">
      <c r="B554" s="433" t="str">
        <f>IF(Tabla1[[#This Row],[Código_Actividad]]="","",CONCATENATE(Tabla1[[#This Row],[POA]],".",Tabla1[[#This Row],[SRS]],".",Tabla1[[#This Row],[AREA]],".",Tabla1[[#This Row],[TIPO]]))</f>
        <v>...</v>
      </c>
      <c r="C554" s="433"/>
      <c r="D554" s="433"/>
      <c r="E554" s="433"/>
      <c r="F554" s="433"/>
      <c r="G554" s="434" t="s">
        <v>1577</v>
      </c>
      <c r="H554" s="435" t="s">
        <v>1708</v>
      </c>
      <c r="I554" s="436" t="s">
        <v>1665</v>
      </c>
      <c r="J554" s="434">
        <v>2</v>
      </c>
      <c r="K554" s="437">
        <v>300</v>
      </c>
      <c r="L554" s="437">
        <f>+[3]!Tabla1[[#This Row],[Precio Unitario]]*[3]!Tabla1[[#This Row],[Cantidad de Insumos]]</f>
        <v>600</v>
      </c>
      <c r="M554" s="438">
        <v>239301</v>
      </c>
      <c r="N554" s="435" t="s">
        <v>1663</v>
      </c>
    </row>
    <row r="555" spans="2:14" ht="12.75" x14ac:dyDescent="0.2">
      <c r="B555" s="433" t="str">
        <f>IF(Tabla1[[#This Row],[Código_Actividad]]="","",CONCATENATE(Tabla1[[#This Row],[POA]],".",Tabla1[[#This Row],[SRS]],".",Tabla1[[#This Row],[AREA]],".",Tabla1[[#This Row],[TIPO]]))</f>
        <v>...</v>
      </c>
      <c r="C555" s="433"/>
      <c r="D555" s="433"/>
      <c r="E555" s="433"/>
      <c r="F555" s="433"/>
      <c r="G555" s="434" t="s">
        <v>1577</v>
      </c>
      <c r="H555" s="435" t="s">
        <v>1767</v>
      </c>
      <c r="I555" s="436" t="s">
        <v>1662</v>
      </c>
      <c r="J555" s="434">
        <v>2</v>
      </c>
      <c r="K555" s="437">
        <v>200</v>
      </c>
      <c r="L555" s="437">
        <f>+[3]!Tabla1[[#This Row],[Precio Unitario]]*[3]!Tabla1[[#This Row],[Cantidad de Insumos]]</f>
        <v>400</v>
      </c>
      <c r="M555" s="438">
        <v>239301</v>
      </c>
      <c r="N555" s="435" t="s">
        <v>1663</v>
      </c>
    </row>
    <row r="556" spans="2:14" ht="12.75" x14ac:dyDescent="0.2">
      <c r="B556" s="433" t="str">
        <f>IF(Tabla1[[#This Row],[Código_Actividad]]="","",CONCATENATE(Tabla1[[#This Row],[POA]],".",Tabla1[[#This Row],[SRS]],".",Tabla1[[#This Row],[AREA]],".",Tabla1[[#This Row],[TIPO]]))</f>
        <v>...</v>
      </c>
      <c r="C556" s="433"/>
      <c r="D556" s="433"/>
      <c r="E556" s="433"/>
      <c r="F556" s="433"/>
      <c r="G556" s="276" t="s">
        <v>1262</v>
      </c>
      <c r="H556" s="277" t="s">
        <v>1673</v>
      </c>
      <c r="I556" s="440" t="s">
        <v>1670</v>
      </c>
      <c r="J556" s="276">
        <v>1</v>
      </c>
      <c r="K556" s="279">
        <v>30000</v>
      </c>
      <c r="L556" s="279">
        <f>+[3]!Tabla1[[#This Row],[Precio Unitario]]*[3]!Tabla1[[#This Row],[Cantidad de Insumos]]</f>
        <v>30000</v>
      </c>
      <c r="M556" s="438">
        <v>239301</v>
      </c>
      <c r="N556" s="435" t="s">
        <v>1663</v>
      </c>
    </row>
    <row r="557" spans="2:14" ht="12.75" x14ac:dyDescent="0.2">
      <c r="B557" s="433" t="str">
        <f>IF(Tabla1[[#This Row],[Código_Actividad]]="","",CONCATENATE(Tabla1[[#This Row],[POA]],".",Tabla1[[#This Row],[SRS]],".",Tabla1[[#This Row],[AREA]],".",Tabla1[[#This Row],[TIPO]]))</f>
        <v>...</v>
      </c>
      <c r="C557" s="433"/>
      <c r="D557" s="433"/>
      <c r="E557" s="433"/>
      <c r="F557" s="433"/>
      <c r="G557" s="276" t="s">
        <v>1262</v>
      </c>
      <c r="H557" s="277" t="s">
        <v>1674</v>
      </c>
      <c r="I557" s="440" t="s">
        <v>1670</v>
      </c>
      <c r="J557" s="276">
        <v>1</v>
      </c>
      <c r="K557" s="279">
        <v>20000</v>
      </c>
      <c r="L557" s="279">
        <f>+[3]!Tabla1[[#This Row],[Precio Unitario]]*[3]!Tabla1[[#This Row],[Cantidad de Insumos]]</f>
        <v>20000</v>
      </c>
      <c r="M557" s="438">
        <v>239301</v>
      </c>
      <c r="N557" s="435" t="s">
        <v>1663</v>
      </c>
    </row>
    <row r="558" spans="2:14" ht="12.75" x14ac:dyDescent="0.2">
      <c r="B558" s="433" t="str">
        <f>IF(Tabla1[[#This Row],[Código_Actividad]]="","",CONCATENATE(Tabla1[[#This Row],[POA]],".",Tabla1[[#This Row],[SRS]],".",Tabla1[[#This Row],[AREA]],".",Tabla1[[#This Row],[TIPO]]))</f>
        <v>...</v>
      </c>
      <c r="C558" s="433"/>
      <c r="D558" s="433"/>
      <c r="E558" s="433"/>
      <c r="F558" s="433"/>
      <c r="G558" s="276" t="s">
        <v>1262</v>
      </c>
      <c r="H558" s="277" t="s">
        <v>1675</v>
      </c>
      <c r="I558" s="440" t="s">
        <v>1670</v>
      </c>
      <c r="J558" s="276">
        <v>1</v>
      </c>
      <c r="K558" s="279">
        <v>20000</v>
      </c>
      <c r="L558" s="279">
        <f>+[3]!Tabla1[[#This Row],[Precio Unitario]]*[3]!Tabla1[[#This Row],[Cantidad de Insumos]]</f>
        <v>20000</v>
      </c>
      <c r="M558" s="438">
        <v>239301</v>
      </c>
      <c r="N558" s="435" t="s">
        <v>1663</v>
      </c>
    </row>
    <row r="559" spans="2:14" ht="12.75" x14ac:dyDescent="0.2">
      <c r="B559" s="433" t="str">
        <f>IF(Tabla1[[#This Row],[Código_Actividad]]="","",CONCATENATE(Tabla1[[#This Row],[POA]],".",Tabla1[[#This Row],[SRS]],".",Tabla1[[#This Row],[AREA]],".",Tabla1[[#This Row],[TIPO]]))</f>
        <v>...</v>
      </c>
      <c r="C559" s="433"/>
      <c r="D559" s="433"/>
      <c r="E559" s="433"/>
      <c r="F559" s="433"/>
      <c r="G559" s="276" t="s">
        <v>1262</v>
      </c>
      <c r="H559" s="277" t="s">
        <v>1712</v>
      </c>
      <c r="I559" s="440" t="s">
        <v>1670</v>
      </c>
      <c r="J559" s="276">
        <v>4</v>
      </c>
      <c r="K559" s="279">
        <v>750</v>
      </c>
      <c r="L559" s="279">
        <f>+[3]!Tabla1[[#This Row],[Precio Unitario]]*[3]!Tabla1[[#This Row],[Cantidad de Insumos]]</f>
        <v>3000</v>
      </c>
      <c r="M559" s="438">
        <v>239301</v>
      </c>
      <c r="N559" s="435" t="s">
        <v>1663</v>
      </c>
    </row>
    <row r="560" spans="2:14" ht="12.75" x14ac:dyDescent="0.2">
      <c r="B560" s="433" t="str">
        <f>IF(Tabla1[[#This Row],[Código_Actividad]]="","",CONCATENATE(Tabla1[[#This Row],[POA]],".",Tabla1[[#This Row],[SRS]],".",Tabla1[[#This Row],[AREA]],".",Tabla1[[#This Row],[TIPO]]))</f>
        <v>...</v>
      </c>
      <c r="C560" s="433"/>
      <c r="D560" s="433"/>
      <c r="E560" s="433"/>
      <c r="F560" s="433"/>
      <c r="G560" s="276" t="s">
        <v>1262</v>
      </c>
      <c r="H560" s="277" t="s">
        <v>1769</v>
      </c>
      <c r="I560" s="440" t="s">
        <v>1670</v>
      </c>
      <c r="J560" s="276">
        <v>3</v>
      </c>
      <c r="K560" s="279">
        <v>200</v>
      </c>
      <c r="L560" s="279">
        <f>+[3]!Tabla1[[#This Row],[Precio Unitario]]*[3]!Tabla1[[#This Row],[Cantidad de Insumos]]</f>
        <v>600</v>
      </c>
      <c r="M560" s="438">
        <v>239301</v>
      </c>
      <c r="N560" s="435" t="s">
        <v>1663</v>
      </c>
    </row>
    <row r="561" spans="2:14" ht="12.75" x14ac:dyDescent="0.2">
      <c r="B561" s="433" t="str">
        <f>IF(Tabla1[[#This Row],[Código_Actividad]]="","",CONCATENATE(Tabla1[[#This Row],[POA]],".",Tabla1[[#This Row],[SRS]],".",Tabla1[[#This Row],[AREA]],".",Tabla1[[#This Row],[TIPO]]))</f>
        <v>...</v>
      </c>
      <c r="C561" s="433"/>
      <c r="D561" s="433"/>
      <c r="E561" s="433"/>
      <c r="F561" s="433"/>
      <c r="G561" s="276" t="s">
        <v>1262</v>
      </c>
      <c r="H561" s="277" t="s">
        <v>1771</v>
      </c>
      <c r="I561" s="440" t="s">
        <v>1670</v>
      </c>
      <c r="J561" s="276">
        <v>2</v>
      </c>
      <c r="K561" s="279">
        <v>100</v>
      </c>
      <c r="L561" s="279">
        <f>+[3]!Tabla1[[#This Row],[Precio Unitario]]*[3]!Tabla1[[#This Row],[Cantidad de Insumos]]</f>
        <v>200</v>
      </c>
      <c r="M561" s="438">
        <v>239301</v>
      </c>
      <c r="N561" s="435" t="s">
        <v>1663</v>
      </c>
    </row>
    <row r="562" spans="2:14" ht="12.75" x14ac:dyDescent="0.2">
      <c r="B562" s="433" t="str">
        <f>IF(Tabla1[[#This Row],[Código_Actividad]]="","",CONCATENATE(Tabla1[[#This Row],[POA]],".",Tabla1[[#This Row],[SRS]],".",Tabla1[[#This Row],[AREA]],".",Tabla1[[#This Row],[TIPO]]))</f>
        <v>...</v>
      </c>
      <c r="C562" s="433"/>
      <c r="D562" s="433"/>
      <c r="E562" s="433"/>
      <c r="F562" s="433"/>
      <c r="G562" s="276" t="s">
        <v>1262</v>
      </c>
      <c r="H562" s="277" t="s">
        <v>1664</v>
      </c>
      <c r="I562" s="440" t="s">
        <v>1714</v>
      </c>
      <c r="J562" s="276">
        <v>4</v>
      </c>
      <c r="K562" s="279">
        <v>300</v>
      </c>
      <c r="L562" s="279">
        <f>+[3]!Tabla1[[#This Row],[Precio Unitario]]*[3]!Tabla1[[#This Row],[Cantidad de Insumos]]</f>
        <v>1200</v>
      </c>
      <c r="M562" s="438">
        <v>239301</v>
      </c>
      <c r="N562" s="435" t="s">
        <v>1663</v>
      </c>
    </row>
    <row r="563" spans="2:14" ht="12.75" x14ac:dyDescent="0.2">
      <c r="B563" s="433" t="str">
        <f>IF(Tabla1[[#This Row],[Código_Actividad]]="","",CONCATENATE(Tabla1[[#This Row],[POA]],".",Tabla1[[#This Row],[SRS]],".",Tabla1[[#This Row],[AREA]],".",Tabla1[[#This Row],[TIPO]]))</f>
        <v>...</v>
      </c>
      <c r="C563" s="433"/>
      <c r="D563" s="433"/>
      <c r="E563" s="433"/>
      <c r="F563" s="433"/>
      <c r="G563" s="276" t="s">
        <v>1262</v>
      </c>
      <c r="H563" s="277" t="s">
        <v>1762</v>
      </c>
      <c r="I563" s="440" t="s">
        <v>1670</v>
      </c>
      <c r="J563" s="276">
        <v>2</v>
      </c>
      <c r="K563" s="279">
        <v>200</v>
      </c>
      <c r="L563" s="279">
        <f>+[3]!Tabla1[[#This Row],[Precio Unitario]]*[3]!Tabla1[[#This Row],[Cantidad de Insumos]]</f>
        <v>400</v>
      </c>
      <c r="M563" s="438">
        <v>239301</v>
      </c>
      <c r="N563" s="435" t="s">
        <v>1663</v>
      </c>
    </row>
    <row r="564" spans="2:14" ht="12.75" x14ac:dyDescent="0.2">
      <c r="B564" s="433" t="str">
        <f>IF(Tabla1[[#This Row],[Código_Actividad]]="","",CONCATENATE(Tabla1[[#This Row],[POA]],".",Tabla1[[#This Row],[SRS]],".",Tabla1[[#This Row],[AREA]],".",Tabla1[[#This Row],[TIPO]]))</f>
        <v>...</v>
      </c>
      <c r="C564" s="433"/>
      <c r="D564" s="433"/>
      <c r="E564" s="433"/>
      <c r="F564" s="433"/>
      <c r="G564" s="276" t="s">
        <v>1268</v>
      </c>
      <c r="H564" s="277" t="s">
        <v>1708</v>
      </c>
      <c r="I564" s="440" t="s">
        <v>1665</v>
      </c>
      <c r="J564" s="276">
        <v>2</v>
      </c>
      <c r="K564" s="279">
        <v>300</v>
      </c>
      <c r="L564" s="279">
        <f>+[3]!Tabla1[[#This Row],[Precio Unitario]]*[3]!Tabla1[[#This Row],[Cantidad de Insumos]]</f>
        <v>600</v>
      </c>
      <c r="M564" s="438">
        <v>239301</v>
      </c>
      <c r="N564" s="435" t="s">
        <v>1663</v>
      </c>
    </row>
    <row r="565" spans="2:14" ht="12.75" x14ac:dyDescent="0.2">
      <c r="B565" s="433" t="str">
        <f>IF(Tabla1[[#This Row],[Código_Actividad]]="","",CONCATENATE(Tabla1[[#This Row],[POA]],".",Tabla1[[#This Row],[SRS]],".",Tabla1[[#This Row],[AREA]],".",Tabla1[[#This Row],[TIPO]]))</f>
        <v>...</v>
      </c>
      <c r="C565" s="433"/>
      <c r="D565" s="433"/>
      <c r="E565" s="433"/>
      <c r="F565" s="433"/>
      <c r="G565" s="276" t="s">
        <v>1269</v>
      </c>
      <c r="H565" s="277" t="s">
        <v>1708</v>
      </c>
      <c r="I565" s="440" t="s">
        <v>1665</v>
      </c>
      <c r="J565" s="276">
        <v>5</v>
      </c>
      <c r="K565" s="279">
        <v>300</v>
      </c>
      <c r="L565" s="279">
        <f>+[3]!Tabla1[[#This Row],[Precio Unitario]]*[3]!Tabla1[[#This Row],[Cantidad de Insumos]]</f>
        <v>1500</v>
      </c>
      <c r="M565" s="438">
        <v>239301</v>
      </c>
      <c r="N565" s="435" t="s">
        <v>1663</v>
      </c>
    </row>
    <row r="566" spans="2:14" ht="12.75" x14ac:dyDescent="0.2">
      <c r="B566" s="433" t="str">
        <f>IF(Tabla1[[#This Row],[Código_Actividad]]="","",CONCATENATE(Tabla1[[#This Row],[POA]],".",Tabla1[[#This Row],[SRS]],".",Tabla1[[#This Row],[AREA]],".",Tabla1[[#This Row],[TIPO]]))</f>
        <v>...</v>
      </c>
      <c r="C566" s="433"/>
      <c r="D566" s="433"/>
      <c r="E566" s="433"/>
      <c r="F566" s="433"/>
      <c r="G566" s="276" t="s">
        <v>1269</v>
      </c>
      <c r="H566" s="277" t="s">
        <v>1762</v>
      </c>
      <c r="I566" s="440" t="s">
        <v>1662</v>
      </c>
      <c r="J566" s="276">
        <v>5</v>
      </c>
      <c r="K566" s="279">
        <v>200</v>
      </c>
      <c r="L566" s="279">
        <f>+[3]!Tabla1[[#This Row],[Precio Unitario]]*[3]!Tabla1[[#This Row],[Cantidad de Insumos]]</f>
        <v>1000</v>
      </c>
      <c r="M566" s="438">
        <v>239301</v>
      </c>
      <c r="N566" s="435" t="s">
        <v>1663</v>
      </c>
    </row>
    <row r="567" spans="2:14" ht="12.75" x14ac:dyDescent="0.2">
      <c r="B567" s="433" t="str">
        <f>IF(Tabla1[[#This Row],[Código_Actividad]]="","",CONCATENATE(Tabla1[[#This Row],[POA]],".",Tabla1[[#This Row],[SRS]],".",Tabla1[[#This Row],[AREA]],".",Tabla1[[#This Row],[TIPO]]))</f>
        <v>...</v>
      </c>
      <c r="C567" s="433"/>
      <c r="D567" s="433"/>
      <c r="E567" s="433"/>
      <c r="F567" s="433"/>
      <c r="G567" s="276" t="s">
        <v>1269</v>
      </c>
      <c r="H567" s="277" t="s">
        <v>1676</v>
      </c>
      <c r="I567" s="440" t="s">
        <v>1772</v>
      </c>
      <c r="J567" s="276">
        <v>1</v>
      </c>
      <c r="K567" s="279">
        <v>20000</v>
      </c>
      <c r="L567" s="279">
        <f>+[3]!Tabla1[[#This Row],[Precio Unitario]]*[3]!Tabla1[[#This Row],[Cantidad de Insumos]]</f>
        <v>20000</v>
      </c>
      <c r="M567" s="438">
        <v>239301</v>
      </c>
      <c r="N567" s="435" t="s">
        <v>1663</v>
      </c>
    </row>
    <row r="568" spans="2:14" ht="12.75" x14ac:dyDescent="0.2">
      <c r="B568" s="433" t="str">
        <f>IF(Tabla1[[#This Row],[Código_Actividad]]="","",CONCATENATE(Tabla1[[#This Row],[POA]],".",Tabla1[[#This Row],[SRS]],".",Tabla1[[#This Row],[AREA]],".",Tabla1[[#This Row],[TIPO]]))</f>
        <v>...</v>
      </c>
      <c r="C568" s="433"/>
      <c r="D568" s="433"/>
      <c r="E568" s="433"/>
      <c r="F568" s="433"/>
      <c r="G568" s="276" t="s">
        <v>1270</v>
      </c>
      <c r="H568" s="277" t="s">
        <v>1664</v>
      </c>
      <c r="I568" s="440" t="s">
        <v>1665</v>
      </c>
      <c r="J568" s="276">
        <v>1</v>
      </c>
      <c r="K568" s="279">
        <v>300</v>
      </c>
      <c r="L568" s="279">
        <f>+[3]!Tabla1[[#This Row],[Precio Unitario]]*[3]!Tabla1[[#This Row],[Cantidad de Insumos]]</f>
        <v>300</v>
      </c>
      <c r="M568" s="438">
        <v>239301</v>
      </c>
      <c r="N568" s="435" t="s">
        <v>1663</v>
      </c>
    </row>
    <row r="569" spans="2:14" ht="12.75" x14ac:dyDescent="0.2">
      <c r="B569" s="433" t="str">
        <f>IF(Tabla1[[#This Row],[Código_Actividad]]="","",CONCATENATE(Tabla1[[#This Row],[POA]],".",Tabla1[[#This Row],[SRS]],".",Tabla1[[#This Row],[AREA]],".",Tabla1[[#This Row],[TIPO]]))</f>
        <v>...</v>
      </c>
      <c r="C569" s="433"/>
      <c r="D569" s="433"/>
      <c r="E569" s="433"/>
      <c r="F569" s="433"/>
      <c r="G569" s="276" t="s">
        <v>1271</v>
      </c>
      <c r="H569" s="277" t="s">
        <v>1708</v>
      </c>
      <c r="I569" s="440" t="s">
        <v>1665</v>
      </c>
      <c r="J569" s="276">
        <v>3</v>
      </c>
      <c r="K569" s="279">
        <v>300</v>
      </c>
      <c r="L569" s="279">
        <f>+[3]!Tabla1[[#This Row],[Precio Unitario]]*[3]!Tabla1[[#This Row],[Cantidad de Insumos]]</f>
        <v>900</v>
      </c>
      <c r="M569" s="438">
        <v>239301</v>
      </c>
      <c r="N569" s="435" t="s">
        <v>1663</v>
      </c>
    </row>
    <row r="570" spans="2:14" ht="12.75" x14ac:dyDescent="0.2">
      <c r="B570" s="433" t="str">
        <f>IF(Tabla1[[#This Row],[Código_Actividad]]="","",CONCATENATE(Tabla1[[#This Row],[POA]],".",Tabla1[[#This Row],[SRS]],".",Tabla1[[#This Row],[AREA]],".",Tabla1[[#This Row],[TIPO]]))</f>
        <v>...</v>
      </c>
      <c r="C570" s="433"/>
      <c r="D570" s="433"/>
      <c r="E570" s="433"/>
      <c r="F570" s="433"/>
      <c r="G570" s="276" t="s">
        <v>1272</v>
      </c>
      <c r="H570" s="277" t="s">
        <v>1708</v>
      </c>
      <c r="I570" s="440" t="s">
        <v>1665</v>
      </c>
      <c r="J570" s="276">
        <v>2</v>
      </c>
      <c r="K570" s="279">
        <v>300</v>
      </c>
      <c r="L570" s="279">
        <f>+[3]!Tabla1[[#This Row],[Precio Unitario]]*[3]!Tabla1[[#This Row],[Cantidad de Insumos]]</f>
        <v>600</v>
      </c>
      <c r="M570" s="438">
        <v>239301</v>
      </c>
      <c r="N570" s="435" t="s">
        <v>1663</v>
      </c>
    </row>
    <row r="571" spans="2:14" ht="12.75" x14ac:dyDescent="0.2">
      <c r="B571" s="433" t="str">
        <f>IF(Tabla1[[#This Row],[Código_Actividad]]="","",CONCATENATE(Tabla1[[#This Row],[POA]],".",Tabla1[[#This Row],[SRS]],".",Tabla1[[#This Row],[AREA]],".",Tabla1[[#This Row],[TIPO]]))</f>
        <v>...</v>
      </c>
      <c r="C571" s="433"/>
      <c r="D571" s="433"/>
      <c r="E571" s="433"/>
      <c r="F571" s="433"/>
      <c r="G571" s="276" t="s">
        <v>1273</v>
      </c>
      <c r="H571" s="277" t="s">
        <v>1708</v>
      </c>
      <c r="I571" s="440" t="s">
        <v>1665</v>
      </c>
      <c r="J571" s="276">
        <v>3</v>
      </c>
      <c r="K571" s="279">
        <v>300</v>
      </c>
      <c r="L571" s="279">
        <f>+[3]!Tabla1[[#This Row],[Precio Unitario]]*[3]!Tabla1[[#This Row],[Cantidad de Insumos]]</f>
        <v>900</v>
      </c>
      <c r="M571" s="438">
        <v>239301</v>
      </c>
      <c r="N571" s="435" t="s">
        <v>1663</v>
      </c>
    </row>
    <row r="572" spans="2:14" ht="12.75" x14ac:dyDescent="0.2">
      <c r="B572" s="433" t="str">
        <f>IF(Tabla1[[#This Row],[Código_Actividad]]="","",CONCATENATE(Tabla1[[#This Row],[POA]],".",Tabla1[[#This Row],[SRS]],".",Tabla1[[#This Row],[AREA]],".",Tabla1[[#This Row],[TIPO]]))</f>
        <v>...</v>
      </c>
      <c r="C572" s="433"/>
      <c r="D572" s="433"/>
      <c r="E572" s="433"/>
      <c r="F572" s="433"/>
      <c r="G572" s="276" t="s">
        <v>1274</v>
      </c>
      <c r="H572" s="277" t="s">
        <v>1708</v>
      </c>
      <c r="I572" s="440" t="s">
        <v>1665</v>
      </c>
      <c r="J572" s="276">
        <v>3</v>
      </c>
      <c r="K572" s="279">
        <v>300</v>
      </c>
      <c r="L572" s="279">
        <f>+[3]!Tabla1[[#This Row],[Precio Unitario]]*[3]!Tabla1[[#This Row],[Cantidad de Insumos]]</f>
        <v>900</v>
      </c>
      <c r="M572" s="438">
        <v>239301</v>
      </c>
      <c r="N572" s="435" t="s">
        <v>1663</v>
      </c>
    </row>
    <row r="573" spans="2:14" ht="12.75" x14ac:dyDescent="0.2">
      <c r="B573" s="433" t="str">
        <f>IF(Tabla1[[#This Row],[Código_Actividad]]="","",CONCATENATE(Tabla1[[#This Row],[POA]],".",Tabla1[[#This Row],[SRS]],".",Tabla1[[#This Row],[AREA]],".",Tabla1[[#This Row],[TIPO]]))</f>
        <v>...</v>
      </c>
      <c r="C573" s="433"/>
      <c r="D573" s="433"/>
      <c r="E573" s="433"/>
      <c r="F573" s="433"/>
      <c r="G573" s="276" t="s">
        <v>1274</v>
      </c>
      <c r="H573" s="277" t="s">
        <v>1762</v>
      </c>
      <c r="I573" s="440" t="s">
        <v>1662</v>
      </c>
      <c r="J573" s="276">
        <v>1</v>
      </c>
      <c r="K573" s="279">
        <v>200</v>
      </c>
      <c r="L573" s="279">
        <f>+[3]!Tabla1[[#This Row],[Precio Unitario]]*[3]!Tabla1[[#This Row],[Cantidad de Insumos]]</f>
        <v>200</v>
      </c>
      <c r="M573" s="438">
        <v>239301</v>
      </c>
      <c r="N573" s="435" t="s">
        <v>1663</v>
      </c>
    </row>
    <row r="574" spans="2:14" ht="12.75" x14ac:dyDescent="0.2">
      <c r="B574" s="433" t="str">
        <f>IF(Tabla1[[#This Row],[Código_Actividad]]="","",CONCATENATE(Tabla1[[#This Row],[POA]],".",Tabla1[[#This Row],[SRS]],".",Tabla1[[#This Row],[AREA]],".",Tabla1[[#This Row],[TIPO]]))</f>
        <v>...</v>
      </c>
      <c r="C574" s="433"/>
      <c r="D574" s="433"/>
      <c r="E574" s="433"/>
      <c r="F574" s="433"/>
      <c r="G574" s="434" t="s">
        <v>1583</v>
      </c>
      <c r="H574" s="435" t="s">
        <v>1708</v>
      </c>
      <c r="I574" s="436" t="s">
        <v>1665</v>
      </c>
      <c r="J574" s="434">
        <v>5</v>
      </c>
      <c r="K574" s="437">
        <v>300</v>
      </c>
      <c r="L574" s="437">
        <f>+[3]!Tabla1[[#This Row],[Precio Unitario]]*[3]!Tabla1[[#This Row],[Cantidad de Insumos]]</f>
        <v>1500</v>
      </c>
      <c r="M574" s="438">
        <v>239301</v>
      </c>
      <c r="N574" s="435" t="s">
        <v>1663</v>
      </c>
    </row>
    <row r="575" spans="2:14" ht="12.75" x14ac:dyDescent="0.2">
      <c r="B575" s="433" t="str">
        <f>IF(Tabla1[[#This Row],[Código_Actividad]]="","",CONCATENATE(Tabla1[[#This Row],[POA]],".",Tabla1[[#This Row],[SRS]],".",Tabla1[[#This Row],[AREA]],".",Tabla1[[#This Row],[TIPO]]))</f>
        <v>...</v>
      </c>
      <c r="C575" s="433"/>
      <c r="D575" s="433"/>
      <c r="E575" s="433"/>
      <c r="F575" s="433"/>
      <c r="G575" s="434" t="s">
        <v>1583</v>
      </c>
      <c r="H575" s="435" t="s">
        <v>1762</v>
      </c>
      <c r="I575" s="436" t="s">
        <v>1662</v>
      </c>
      <c r="J575" s="434">
        <v>5</v>
      </c>
      <c r="K575" s="437">
        <v>200</v>
      </c>
      <c r="L575" s="437">
        <f>+[3]!Tabla1[[#This Row],[Precio Unitario]]*[3]!Tabla1[[#This Row],[Cantidad de Insumos]]</f>
        <v>1000</v>
      </c>
      <c r="M575" s="438">
        <v>239301</v>
      </c>
      <c r="N575" s="435" t="s">
        <v>1663</v>
      </c>
    </row>
    <row r="576" spans="2:14" ht="12.75" x14ac:dyDescent="0.2">
      <c r="B576" s="433" t="str">
        <f>IF(Tabla1[[#This Row],[Código_Actividad]]="","",CONCATENATE(Tabla1[[#This Row],[POA]],".",Tabla1[[#This Row],[SRS]],".",Tabla1[[#This Row],[AREA]],".",Tabla1[[#This Row],[TIPO]]))</f>
        <v>...</v>
      </c>
      <c r="C576" s="433"/>
      <c r="D576" s="433"/>
      <c r="E576" s="433"/>
      <c r="F576" s="433"/>
      <c r="G576" s="434" t="s">
        <v>1583</v>
      </c>
      <c r="H576" s="435" t="s">
        <v>1676</v>
      </c>
      <c r="I576" s="436" t="s">
        <v>1772</v>
      </c>
      <c r="J576" s="434">
        <v>1</v>
      </c>
      <c r="K576" s="437">
        <v>20000</v>
      </c>
      <c r="L576" s="437">
        <f>+[3]!Tabla1[[#This Row],[Precio Unitario]]*[3]!Tabla1[[#This Row],[Cantidad de Insumos]]</f>
        <v>20000</v>
      </c>
      <c r="M576" s="438">
        <v>239301</v>
      </c>
      <c r="N576" s="435" t="s">
        <v>1663</v>
      </c>
    </row>
    <row r="577" spans="2:14" ht="12.75" x14ac:dyDescent="0.2">
      <c r="B577" s="433" t="str">
        <f>IF(Tabla1[[#This Row],[Código_Actividad]]="","",CONCATENATE(Tabla1[[#This Row],[POA]],".",Tabla1[[#This Row],[SRS]],".",Tabla1[[#This Row],[AREA]],".",Tabla1[[#This Row],[TIPO]]))</f>
        <v>...</v>
      </c>
      <c r="C577" s="433"/>
      <c r="D577" s="433"/>
      <c r="E577" s="433"/>
      <c r="F577" s="433"/>
      <c r="G577" s="434" t="s">
        <v>1583</v>
      </c>
      <c r="H577" s="435" t="s">
        <v>1664</v>
      </c>
      <c r="I577" s="436" t="s">
        <v>1665</v>
      </c>
      <c r="J577" s="434">
        <v>1</v>
      </c>
      <c r="K577" s="437">
        <v>300</v>
      </c>
      <c r="L577" s="437">
        <f>+[3]!Tabla1[[#This Row],[Precio Unitario]]*[3]!Tabla1[[#This Row],[Cantidad de Insumos]]</f>
        <v>300</v>
      </c>
      <c r="M577" s="438">
        <v>239301</v>
      </c>
      <c r="N577" s="435" t="s">
        <v>1663</v>
      </c>
    </row>
    <row r="578" spans="2:14" ht="12.75" x14ac:dyDescent="0.2">
      <c r="B578" s="433" t="str">
        <f>IF(Tabla1[[#This Row],[Código_Actividad]]="","",CONCATENATE(Tabla1[[#This Row],[POA]],".",Tabla1[[#This Row],[SRS]],".",Tabla1[[#This Row],[AREA]],".",Tabla1[[#This Row],[TIPO]]))</f>
        <v>...</v>
      </c>
      <c r="C578" s="433"/>
      <c r="D578" s="433"/>
      <c r="E578" s="433"/>
      <c r="F578" s="433"/>
      <c r="G578" s="434" t="s">
        <v>1587</v>
      </c>
      <c r="H578" s="435" t="s">
        <v>1708</v>
      </c>
      <c r="I578" s="436" t="s">
        <v>1665</v>
      </c>
      <c r="J578" s="434">
        <v>5</v>
      </c>
      <c r="K578" s="437">
        <v>300</v>
      </c>
      <c r="L578" s="437">
        <f>+[3]!Tabla1[[#This Row],[Precio Unitario]]*[3]!Tabla1[[#This Row],[Cantidad de Insumos]]</f>
        <v>1500</v>
      </c>
      <c r="M578" s="438">
        <v>239301</v>
      </c>
      <c r="N578" s="435" t="s">
        <v>1663</v>
      </c>
    </row>
    <row r="579" spans="2:14" ht="12.75" x14ac:dyDescent="0.2">
      <c r="B579" s="433" t="str">
        <f>IF(Tabla1[[#This Row],[Código_Actividad]]="","",CONCATENATE(Tabla1[[#This Row],[POA]],".",Tabla1[[#This Row],[SRS]],".",Tabla1[[#This Row],[AREA]],".",Tabla1[[#This Row],[TIPO]]))</f>
        <v>...</v>
      </c>
      <c r="C579" s="433"/>
      <c r="D579" s="433"/>
      <c r="E579" s="433"/>
      <c r="F579" s="433"/>
      <c r="G579" s="434" t="s">
        <v>1587</v>
      </c>
      <c r="H579" s="435" t="s">
        <v>1762</v>
      </c>
      <c r="I579" s="436" t="s">
        <v>1662</v>
      </c>
      <c r="J579" s="434">
        <v>5</v>
      </c>
      <c r="K579" s="437">
        <v>200</v>
      </c>
      <c r="L579" s="437">
        <f>+[3]!Tabla1[[#This Row],[Precio Unitario]]*[3]!Tabla1[[#This Row],[Cantidad de Insumos]]</f>
        <v>1000</v>
      </c>
      <c r="M579" s="438">
        <v>239301</v>
      </c>
      <c r="N579" s="435" t="s">
        <v>1663</v>
      </c>
    </row>
    <row r="580" spans="2:14" ht="12.75" x14ac:dyDescent="0.2">
      <c r="B580" s="433" t="str">
        <f>IF(Tabla1[[#This Row],[Código_Actividad]]="","",CONCATENATE(Tabla1[[#This Row],[POA]],".",Tabla1[[#This Row],[SRS]],".",Tabla1[[#This Row],[AREA]],".",Tabla1[[#This Row],[TIPO]]))</f>
        <v>...</v>
      </c>
      <c r="C580" s="433"/>
      <c r="D580" s="433"/>
      <c r="E580" s="433"/>
      <c r="F580" s="433"/>
      <c r="G580" s="434" t="s">
        <v>1587</v>
      </c>
      <c r="H580" s="435" t="s">
        <v>1676</v>
      </c>
      <c r="I580" s="436" t="s">
        <v>1772</v>
      </c>
      <c r="J580" s="434">
        <v>1</v>
      </c>
      <c r="K580" s="437">
        <v>20000</v>
      </c>
      <c r="L580" s="437">
        <f>+[3]!Tabla1[[#This Row],[Precio Unitario]]*[3]!Tabla1[[#This Row],[Cantidad de Insumos]]</f>
        <v>20000</v>
      </c>
      <c r="M580" s="438">
        <v>239301</v>
      </c>
      <c r="N580" s="435" t="s">
        <v>1663</v>
      </c>
    </row>
    <row r="581" spans="2:14" ht="12.75" x14ac:dyDescent="0.2">
      <c r="B581" s="433" t="str">
        <f>IF(Tabla1[[#This Row],[Código_Actividad]]="","",CONCATENATE(Tabla1[[#This Row],[POA]],".",Tabla1[[#This Row],[SRS]],".",Tabla1[[#This Row],[AREA]],".",Tabla1[[#This Row],[TIPO]]))</f>
        <v>...</v>
      </c>
      <c r="C581" s="433"/>
      <c r="D581" s="433"/>
      <c r="E581" s="433"/>
      <c r="F581" s="433"/>
      <c r="G581" s="434" t="s">
        <v>1587</v>
      </c>
      <c r="H581" s="435" t="s">
        <v>1664</v>
      </c>
      <c r="I581" s="436" t="s">
        <v>1665</v>
      </c>
      <c r="J581" s="434">
        <v>1</v>
      </c>
      <c r="K581" s="437">
        <v>300</v>
      </c>
      <c r="L581" s="437">
        <f>+[3]!Tabla1[[#This Row],[Precio Unitario]]*[3]!Tabla1[[#This Row],[Cantidad de Insumos]]</f>
        <v>300</v>
      </c>
      <c r="M581" s="438">
        <v>239301</v>
      </c>
      <c r="N581" s="435" t="s">
        <v>1663</v>
      </c>
    </row>
    <row r="582" spans="2:14" ht="12.75" x14ac:dyDescent="0.2">
      <c r="B582" s="433" t="str">
        <f>IF(Tabla1[[#This Row],[Código_Actividad]]="","",CONCATENATE(Tabla1[[#This Row],[POA]],".",Tabla1[[#This Row],[SRS]],".",Tabla1[[#This Row],[AREA]],".",Tabla1[[#This Row],[TIPO]]))</f>
        <v>...</v>
      </c>
      <c r="C582" s="433"/>
      <c r="D582" s="433"/>
      <c r="E582" s="433"/>
      <c r="F582" s="433"/>
      <c r="G582" s="276" t="s">
        <v>1291</v>
      </c>
      <c r="H582" s="277" t="s">
        <v>1673</v>
      </c>
      <c r="I582" s="440" t="s">
        <v>1670</v>
      </c>
      <c r="J582" s="276">
        <v>1</v>
      </c>
      <c r="K582" s="279">
        <v>30000</v>
      </c>
      <c r="L582" s="279">
        <f>+[3]!Tabla1[[#This Row],[Precio Unitario]]*[3]!Tabla1[[#This Row],[Cantidad de Insumos]]</f>
        <v>30000</v>
      </c>
      <c r="M582" s="438">
        <v>239301</v>
      </c>
      <c r="N582" s="435" t="s">
        <v>1663</v>
      </c>
    </row>
    <row r="583" spans="2:14" ht="12.75" x14ac:dyDescent="0.2">
      <c r="B583" s="433" t="str">
        <f>IF(Tabla1[[#This Row],[Código_Actividad]]="","",CONCATENATE(Tabla1[[#This Row],[POA]],".",Tabla1[[#This Row],[SRS]],".",Tabla1[[#This Row],[AREA]],".",Tabla1[[#This Row],[TIPO]]))</f>
        <v>...</v>
      </c>
      <c r="C583" s="433"/>
      <c r="D583" s="433"/>
      <c r="E583" s="433"/>
      <c r="F583" s="433"/>
      <c r="G583" s="276" t="s">
        <v>1291</v>
      </c>
      <c r="H583" s="277" t="s">
        <v>1664</v>
      </c>
      <c r="I583" s="440" t="s">
        <v>1665</v>
      </c>
      <c r="J583" s="276">
        <v>5</v>
      </c>
      <c r="K583" s="279">
        <v>300</v>
      </c>
      <c r="L583" s="279">
        <f>+[3]!Tabla1[[#This Row],[Precio Unitario]]*[3]!Tabla1[[#This Row],[Cantidad de Insumos]]</f>
        <v>1500</v>
      </c>
      <c r="M583" s="438">
        <v>239301</v>
      </c>
      <c r="N583" s="435" t="s">
        <v>1663</v>
      </c>
    </row>
    <row r="584" spans="2:14" ht="12.75" x14ac:dyDescent="0.2">
      <c r="B584" s="433" t="str">
        <f>IF(Tabla1[[#This Row],[Código_Actividad]]="","",CONCATENATE(Tabla1[[#This Row],[POA]],".",Tabla1[[#This Row],[SRS]],".",Tabla1[[#This Row],[AREA]],".",Tabla1[[#This Row],[TIPO]]))</f>
        <v>...</v>
      </c>
      <c r="C584" s="433"/>
      <c r="D584" s="433"/>
      <c r="E584" s="433"/>
      <c r="F584" s="433"/>
      <c r="G584" s="276" t="s">
        <v>1291</v>
      </c>
      <c r="H584" s="277" t="s">
        <v>1674</v>
      </c>
      <c r="I584" s="440" t="s">
        <v>1670</v>
      </c>
      <c r="J584" s="276">
        <v>1</v>
      </c>
      <c r="K584" s="279">
        <v>20000</v>
      </c>
      <c r="L584" s="279">
        <f>+[3]!Tabla1[[#This Row],[Precio Unitario]]*[3]!Tabla1[[#This Row],[Cantidad de Insumos]]</f>
        <v>20000</v>
      </c>
      <c r="M584" s="438">
        <v>239301</v>
      </c>
      <c r="N584" s="435" t="s">
        <v>1663</v>
      </c>
    </row>
    <row r="585" spans="2:14" ht="12.75" x14ac:dyDescent="0.2">
      <c r="B585" s="433" t="str">
        <f>IF(Tabla1[[#This Row],[Código_Actividad]]="","",CONCATENATE(Tabla1[[#This Row],[POA]],".",Tabla1[[#This Row],[SRS]],".",Tabla1[[#This Row],[AREA]],".",Tabla1[[#This Row],[TIPO]]))</f>
        <v>...</v>
      </c>
      <c r="C585" s="433"/>
      <c r="D585" s="433"/>
      <c r="E585" s="433"/>
      <c r="F585" s="433"/>
      <c r="G585" s="276" t="s">
        <v>1291</v>
      </c>
      <c r="H585" s="277" t="s">
        <v>1676</v>
      </c>
      <c r="I585" s="440" t="s">
        <v>1670</v>
      </c>
      <c r="J585" s="276">
        <v>1</v>
      </c>
      <c r="K585" s="279">
        <v>20000</v>
      </c>
      <c r="L585" s="279">
        <f>+[3]!Tabla1[[#This Row],[Precio Unitario]]*[3]!Tabla1[[#This Row],[Cantidad de Insumos]]</f>
        <v>20000</v>
      </c>
      <c r="M585" s="438">
        <v>239301</v>
      </c>
      <c r="N585" s="435" t="s">
        <v>1663</v>
      </c>
    </row>
    <row r="586" spans="2:14" ht="12.75" x14ac:dyDescent="0.2">
      <c r="B586" s="433" t="str">
        <f>IF(Tabla1[[#This Row],[Código_Actividad]]="","",CONCATENATE(Tabla1[[#This Row],[POA]],".",Tabla1[[#This Row],[SRS]],".",Tabla1[[#This Row],[AREA]],".",Tabla1[[#This Row],[TIPO]]))</f>
        <v>...</v>
      </c>
      <c r="C586" s="433"/>
      <c r="D586" s="433"/>
      <c r="E586" s="433"/>
      <c r="F586" s="433"/>
      <c r="G586" s="276" t="s">
        <v>1291</v>
      </c>
      <c r="H586" s="277" t="s">
        <v>1773</v>
      </c>
      <c r="I586" s="440" t="s">
        <v>1662</v>
      </c>
      <c r="J586" s="276">
        <v>1</v>
      </c>
      <c r="K586" s="279">
        <v>200</v>
      </c>
      <c r="L586" s="279">
        <f>+[3]!Tabla1[[#This Row],[Precio Unitario]]*[3]!Tabla1[[#This Row],[Cantidad de Insumos]]</f>
        <v>200</v>
      </c>
      <c r="M586" s="438">
        <v>239301</v>
      </c>
      <c r="N586" s="435" t="s">
        <v>1663</v>
      </c>
    </row>
    <row r="587" spans="2:14" ht="12.75" x14ac:dyDescent="0.2">
      <c r="B587" s="433" t="str">
        <f>IF(Tabla1[[#This Row],[Código_Actividad]]="","",CONCATENATE(Tabla1[[#This Row],[POA]],".",Tabla1[[#This Row],[SRS]],".",Tabla1[[#This Row],[AREA]],".",Tabla1[[#This Row],[TIPO]]))</f>
        <v>...</v>
      </c>
      <c r="C587" s="433"/>
      <c r="D587" s="433"/>
      <c r="E587" s="433"/>
      <c r="F587" s="433"/>
      <c r="G587" s="276" t="s">
        <v>1291</v>
      </c>
      <c r="H587" s="277" t="s">
        <v>1774</v>
      </c>
      <c r="I587" s="440" t="s">
        <v>1662</v>
      </c>
      <c r="J587" s="276">
        <v>5</v>
      </c>
      <c r="K587" s="279">
        <v>100</v>
      </c>
      <c r="L587" s="279">
        <f>+[3]!Tabla1[[#This Row],[Precio Unitario]]*[3]!Tabla1[[#This Row],[Cantidad de Insumos]]</f>
        <v>500</v>
      </c>
      <c r="M587" s="438">
        <v>239301</v>
      </c>
      <c r="N587" s="435" t="s">
        <v>1663</v>
      </c>
    </row>
    <row r="588" spans="2:14" ht="12.75" x14ac:dyDescent="0.2">
      <c r="B588" s="433" t="str">
        <f>IF(Tabla1[[#This Row],[Código_Actividad]]="","",CONCATENATE(Tabla1[[#This Row],[POA]],".",Tabla1[[#This Row],[SRS]],".",Tabla1[[#This Row],[AREA]],".",Tabla1[[#This Row],[TIPO]]))</f>
        <v>...</v>
      </c>
      <c r="C588" s="433"/>
      <c r="D588" s="433"/>
      <c r="E588" s="433"/>
      <c r="F588" s="433"/>
      <c r="G588" s="276" t="s">
        <v>1291</v>
      </c>
      <c r="H588" s="277" t="s">
        <v>1669</v>
      </c>
      <c r="I588" s="440" t="s">
        <v>1670</v>
      </c>
      <c r="J588" s="276">
        <v>2</v>
      </c>
      <c r="K588" s="279">
        <v>300</v>
      </c>
      <c r="L588" s="279">
        <f>+[3]!Tabla1[[#This Row],[Precio Unitario]]*[3]!Tabla1[[#This Row],[Cantidad de Insumos]]</f>
        <v>600</v>
      </c>
      <c r="M588" s="438">
        <v>239301</v>
      </c>
      <c r="N588" s="435" t="s">
        <v>1663</v>
      </c>
    </row>
    <row r="589" spans="2:14" ht="12.75" x14ac:dyDescent="0.2">
      <c r="B589" s="433" t="str">
        <f>IF(Tabla1[[#This Row],[Código_Actividad]]="","",CONCATENATE(Tabla1[[#This Row],[POA]],".",Tabla1[[#This Row],[SRS]],".",Tabla1[[#This Row],[AREA]],".",Tabla1[[#This Row],[TIPO]]))</f>
        <v>...</v>
      </c>
      <c r="C589" s="433"/>
      <c r="D589" s="433"/>
      <c r="E589" s="433"/>
      <c r="F589" s="433"/>
      <c r="G589" s="276" t="s">
        <v>1293</v>
      </c>
      <c r="H589" s="277" t="s">
        <v>1673</v>
      </c>
      <c r="I589" s="440" t="s">
        <v>1670</v>
      </c>
      <c r="J589" s="276">
        <v>1</v>
      </c>
      <c r="K589" s="279">
        <v>30000</v>
      </c>
      <c r="L589" s="279">
        <f>+[3]!Tabla1[[#This Row],[Precio Unitario]]*[3]!Tabla1[[#This Row],[Cantidad de Insumos]]</f>
        <v>30000</v>
      </c>
      <c r="M589" s="438">
        <v>239301</v>
      </c>
      <c r="N589" s="435" t="s">
        <v>1663</v>
      </c>
    </row>
    <row r="590" spans="2:14" ht="12.75" x14ac:dyDescent="0.2">
      <c r="B590" s="433" t="str">
        <f>IF(Tabla1[[#This Row],[Código_Actividad]]="","",CONCATENATE(Tabla1[[#This Row],[POA]],".",Tabla1[[#This Row],[SRS]],".",Tabla1[[#This Row],[AREA]],".",Tabla1[[#This Row],[TIPO]]))</f>
        <v>...</v>
      </c>
      <c r="C590" s="433"/>
      <c r="D590" s="433"/>
      <c r="E590" s="433"/>
      <c r="F590" s="433"/>
      <c r="G590" s="276" t="s">
        <v>1293</v>
      </c>
      <c r="H590" s="277" t="s">
        <v>1664</v>
      </c>
      <c r="I590" s="440" t="s">
        <v>1665</v>
      </c>
      <c r="J590" s="276">
        <v>3</v>
      </c>
      <c r="K590" s="279">
        <v>300</v>
      </c>
      <c r="L590" s="279">
        <f>+[3]!Tabla1[[#This Row],[Precio Unitario]]*[3]!Tabla1[[#This Row],[Cantidad de Insumos]]</f>
        <v>900</v>
      </c>
      <c r="M590" s="438">
        <v>239301</v>
      </c>
      <c r="N590" s="435" t="s">
        <v>1663</v>
      </c>
    </row>
    <row r="591" spans="2:14" ht="12.75" x14ac:dyDescent="0.2">
      <c r="B591" s="433" t="str">
        <f>IF(Tabla1[[#This Row],[Código_Actividad]]="","",CONCATENATE(Tabla1[[#This Row],[POA]],".",Tabla1[[#This Row],[SRS]],".",Tabla1[[#This Row],[AREA]],".",Tabla1[[#This Row],[TIPO]]))</f>
        <v>...</v>
      </c>
      <c r="C591" s="433"/>
      <c r="D591" s="433"/>
      <c r="E591" s="433"/>
      <c r="F591" s="433"/>
      <c r="G591" s="276" t="s">
        <v>1293</v>
      </c>
      <c r="H591" s="277" t="s">
        <v>1674</v>
      </c>
      <c r="I591" s="440" t="s">
        <v>1670</v>
      </c>
      <c r="J591" s="276">
        <v>1</v>
      </c>
      <c r="K591" s="279">
        <v>20000</v>
      </c>
      <c r="L591" s="279">
        <f>+[3]!Tabla1[[#This Row],[Precio Unitario]]*[3]!Tabla1[[#This Row],[Cantidad de Insumos]]</f>
        <v>20000</v>
      </c>
      <c r="M591" s="438">
        <v>239301</v>
      </c>
      <c r="N591" s="435" t="s">
        <v>1663</v>
      </c>
    </row>
    <row r="592" spans="2:14" ht="12.75" x14ac:dyDescent="0.2">
      <c r="B592" s="433" t="str">
        <f>IF(Tabla1[[#This Row],[Código_Actividad]]="","",CONCATENATE(Tabla1[[#This Row],[POA]],".",Tabla1[[#This Row],[SRS]],".",Tabla1[[#This Row],[AREA]],".",Tabla1[[#This Row],[TIPO]]))</f>
        <v>...</v>
      </c>
      <c r="C592" s="433"/>
      <c r="D592" s="433"/>
      <c r="E592" s="433"/>
      <c r="F592" s="433"/>
      <c r="G592" s="276" t="s">
        <v>1293</v>
      </c>
      <c r="H592" s="277" t="s">
        <v>1676</v>
      </c>
      <c r="I592" s="440" t="s">
        <v>1670</v>
      </c>
      <c r="J592" s="276">
        <v>1</v>
      </c>
      <c r="K592" s="279">
        <v>20000</v>
      </c>
      <c r="L592" s="279">
        <f>+[3]!Tabla1[[#This Row],[Precio Unitario]]*[3]!Tabla1[[#This Row],[Cantidad de Insumos]]</f>
        <v>20000</v>
      </c>
      <c r="M592" s="438">
        <v>239301</v>
      </c>
      <c r="N592" s="435" t="s">
        <v>1663</v>
      </c>
    </row>
    <row r="593" spans="2:14" ht="12.75" x14ac:dyDescent="0.2">
      <c r="B593" s="433" t="str">
        <f>IF(Tabla1[[#This Row],[Código_Actividad]]="","",CONCATENATE(Tabla1[[#This Row],[POA]],".",Tabla1[[#This Row],[SRS]],".",Tabla1[[#This Row],[AREA]],".",Tabla1[[#This Row],[TIPO]]))</f>
        <v>...</v>
      </c>
      <c r="C593" s="433"/>
      <c r="D593" s="433"/>
      <c r="E593" s="433"/>
      <c r="F593" s="433"/>
      <c r="G593" s="276" t="s">
        <v>1293</v>
      </c>
      <c r="H593" s="277" t="s">
        <v>1762</v>
      </c>
      <c r="I593" s="440" t="s">
        <v>1662</v>
      </c>
      <c r="J593" s="276">
        <v>5</v>
      </c>
      <c r="K593" s="279">
        <v>200</v>
      </c>
      <c r="L593" s="279">
        <f>+[3]!Tabla1[[#This Row],[Precio Unitario]]*[3]!Tabla1[[#This Row],[Cantidad de Insumos]]</f>
        <v>1000</v>
      </c>
      <c r="M593" s="438">
        <v>239301</v>
      </c>
      <c r="N593" s="435" t="s">
        <v>1663</v>
      </c>
    </row>
    <row r="594" spans="2:14" ht="12.75" x14ac:dyDescent="0.2">
      <c r="B594" s="433" t="str">
        <f>IF(Tabla1[[#This Row],[Código_Actividad]]="","",CONCATENATE(Tabla1[[#This Row],[POA]],".",Tabla1[[#This Row],[SRS]],".",Tabla1[[#This Row],[AREA]],".",Tabla1[[#This Row],[TIPO]]))</f>
        <v>...</v>
      </c>
      <c r="C594" s="433"/>
      <c r="D594" s="433"/>
      <c r="E594" s="433"/>
      <c r="F594" s="433"/>
      <c r="G594" s="276" t="s">
        <v>1293</v>
      </c>
      <c r="H594" s="277" t="s">
        <v>1715</v>
      </c>
      <c r="I594" s="440" t="s">
        <v>1662</v>
      </c>
      <c r="J594" s="276">
        <v>6</v>
      </c>
      <c r="K594" s="279">
        <v>350</v>
      </c>
      <c r="L594" s="279">
        <f>+[3]!Tabla1[[#This Row],[Precio Unitario]]*[3]!Tabla1[[#This Row],[Cantidad de Insumos]]</f>
        <v>2100</v>
      </c>
      <c r="M594" s="438">
        <v>239301</v>
      </c>
      <c r="N594" s="435" t="s">
        <v>1663</v>
      </c>
    </row>
    <row r="595" spans="2:14" ht="12.75" x14ac:dyDescent="0.2">
      <c r="B595" s="433" t="str">
        <f>IF(Tabla1[[#This Row],[Código_Actividad]]="","",CONCATENATE(Tabla1[[#This Row],[POA]],".",Tabla1[[#This Row],[SRS]],".",Tabla1[[#This Row],[AREA]],".",Tabla1[[#This Row],[TIPO]]))</f>
        <v>...</v>
      </c>
      <c r="C595" s="433"/>
      <c r="D595" s="433"/>
      <c r="E595" s="433"/>
      <c r="F595" s="433"/>
      <c r="G595" s="276" t="s">
        <v>1293</v>
      </c>
      <c r="H595" s="277" t="s">
        <v>1774</v>
      </c>
      <c r="I595" s="440" t="s">
        <v>1662</v>
      </c>
      <c r="J595" s="276">
        <v>2</v>
      </c>
      <c r="K595" s="279">
        <v>100</v>
      </c>
      <c r="L595" s="279">
        <f>+[3]!Tabla1[[#This Row],[Precio Unitario]]*[3]!Tabla1[[#This Row],[Cantidad de Insumos]]</f>
        <v>200</v>
      </c>
      <c r="M595" s="438">
        <v>239301</v>
      </c>
      <c r="N595" s="435" t="s">
        <v>1663</v>
      </c>
    </row>
    <row r="596" spans="2:14" ht="12.75" x14ac:dyDescent="0.2">
      <c r="B596" s="433" t="str">
        <f>IF(Tabla1[[#This Row],[Código_Actividad]]="","",CONCATENATE(Tabla1[[#This Row],[POA]],".",Tabla1[[#This Row],[SRS]],".",Tabla1[[#This Row],[AREA]],".",Tabla1[[#This Row],[TIPO]]))</f>
        <v>...</v>
      </c>
      <c r="C596" s="433"/>
      <c r="D596" s="433"/>
      <c r="E596" s="433"/>
      <c r="F596" s="433"/>
      <c r="G596" s="434" t="s">
        <v>1592</v>
      </c>
      <c r="H596" s="435" t="s">
        <v>1673</v>
      </c>
      <c r="I596" s="436" t="s">
        <v>1670</v>
      </c>
      <c r="J596" s="434">
        <v>1</v>
      </c>
      <c r="K596" s="437">
        <v>30000</v>
      </c>
      <c r="L596" s="437">
        <f>+[3]!Tabla1[[#This Row],[Precio Unitario]]*[3]!Tabla1[[#This Row],[Cantidad de Insumos]]</f>
        <v>30000</v>
      </c>
      <c r="M596" s="438">
        <v>239301</v>
      </c>
      <c r="N596" s="435" t="s">
        <v>1663</v>
      </c>
    </row>
    <row r="597" spans="2:14" ht="12.75" x14ac:dyDescent="0.2">
      <c r="B597" s="433" t="str">
        <f>IF(Tabla1[[#This Row],[Código_Actividad]]="","",CONCATENATE(Tabla1[[#This Row],[POA]],".",Tabla1[[#This Row],[SRS]],".",Tabla1[[#This Row],[AREA]],".",Tabla1[[#This Row],[TIPO]]))</f>
        <v>...</v>
      </c>
      <c r="C597" s="433"/>
      <c r="D597" s="433"/>
      <c r="E597" s="433"/>
      <c r="F597" s="433"/>
      <c r="G597" s="434" t="s">
        <v>1592</v>
      </c>
      <c r="H597" s="435" t="s">
        <v>1664</v>
      </c>
      <c r="I597" s="436" t="s">
        <v>1665</v>
      </c>
      <c r="J597" s="434">
        <v>3</v>
      </c>
      <c r="K597" s="437">
        <v>300</v>
      </c>
      <c r="L597" s="437">
        <f>+[3]!Tabla1[[#This Row],[Precio Unitario]]*[3]!Tabla1[[#This Row],[Cantidad de Insumos]]</f>
        <v>900</v>
      </c>
      <c r="M597" s="438">
        <v>239301</v>
      </c>
      <c r="N597" s="435" t="s">
        <v>1663</v>
      </c>
    </row>
    <row r="598" spans="2:14" ht="12.75" x14ac:dyDescent="0.2">
      <c r="B598" s="433" t="str">
        <f>IF(Tabla1[[#This Row],[Código_Actividad]]="","",CONCATENATE(Tabla1[[#This Row],[POA]],".",Tabla1[[#This Row],[SRS]],".",Tabla1[[#This Row],[AREA]],".",Tabla1[[#This Row],[TIPO]]))</f>
        <v>...</v>
      </c>
      <c r="C598" s="433"/>
      <c r="D598" s="433"/>
      <c r="E598" s="433"/>
      <c r="F598" s="433"/>
      <c r="G598" s="434" t="s">
        <v>1592</v>
      </c>
      <c r="H598" s="435" t="s">
        <v>1674</v>
      </c>
      <c r="I598" s="436" t="s">
        <v>1670</v>
      </c>
      <c r="J598" s="434">
        <v>1</v>
      </c>
      <c r="K598" s="437">
        <v>20000</v>
      </c>
      <c r="L598" s="437">
        <f>+[3]!Tabla1[[#This Row],[Precio Unitario]]*[3]!Tabla1[[#This Row],[Cantidad de Insumos]]</f>
        <v>20000</v>
      </c>
      <c r="M598" s="438">
        <v>239301</v>
      </c>
      <c r="N598" s="435" t="s">
        <v>1663</v>
      </c>
    </row>
    <row r="599" spans="2:14" ht="12.75" x14ac:dyDescent="0.2">
      <c r="B599" s="433" t="str">
        <f>IF(Tabla1[[#This Row],[Código_Actividad]]="","",CONCATENATE(Tabla1[[#This Row],[POA]],".",Tabla1[[#This Row],[SRS]],".",Tabla1[[#This Row],[AREA]],".",Tabla1[[#This Row],[TIPO]]))</f>
        <v>...</v>
      </c>
      <c r="C599" s="433"/>
      <c r="D599" s="433"/>
      <c r="E599" s="433"/>
      <c r="F599" s="433"/>
      <c r="G599" s="434" t="s">
        <v>1592</v>
      </c>
      <c r="H599" s="435" t="s">
        <v>1676</v>
      </c>
      <c r="I599" s="436" t="s">
        <v>1670</v>
      </c>
      <c r="J599" s="434">
        <v>1</v>
      </c>
      <c r="K599" s="437">
        <v>20000</v>
      </c>
      <c r="L599" s="437">
        <f>+[3]!Tabla1[[#This Row],[Precio Unitario]]*[3]!Tabla1[[#This Row],[Cantidad de Insumos]]</f>
        <v>20000</v>
      </c>
      <c r="M599" s="438">
        <v>239301</v>
      </c>
      <c r="N599" s="435" t="s">
        <v>1663</v>
      </c>
    </row>
    <row r="600" spans="2:14" ht="12.75" x14ac:dyDescent="0.2">
      <c r="B600" s="433" t="str">
        <f>IF(Tabla1[[#This Row],[Código_Actividad]]="","",CONCATENATE(Tabla1[[#This Row],[POA]],".",Tabla1[[#This Row],[SRS]],".",Tabla1[[#This Row],[AREA]],".",Tabla1[[#This Row],[TIPO]]))</f>
        <v>...</v>
      </c>
      <c r="C600" s="433"/>
      <c r="D600" s="433"/>
      <c r="E600" s="433"/>
      <c r="F600" s="433"/>
      <c r="G600" s="434" t="s">
        <v>1592</v>
      </c>
      <c r="H600" s="435" t="s">
        <v>1762</v>
      </c>
      <c r="I600" s="436" t="s">
        <v>1662</v>
      </c>
      <c r="J600" s="434">
        <v>5</v>
      </c>
      <c r="K600" s="437">
        <v>200</v>
      </c>
      <c r="L600" s="437">
        <f>+[3]!Tabla1[[#This Row],[Precio Unitario]]*[3]!Tabla1[[#This Row],[Cantidad de Insumos]]</f>
        <v>1000</v>
      </c>
      <c r="M600" s="438">
        <v>239301</v>
      </c>
      <c r="N600" s="435" t="s">
        <v>1663</v>
      </c>
    </row>
    <row r="601" spans="2:14" ht="12.75" x14ac:dyDescent="0.2">
      <c r="B601" s="433" t="str">
        <f>IF(Tabla1[[#This Row],[Código_Actividad]]="","",CONCATENATE(Tabla1[[#This Row],[POA]],".",Tabla1[[#This Row],[SRS]],".",Tabla1[[#This Row],[AREA]],".",Tabla1[[#This Row],[TIPO]]))</f>
        <v>...</v>
      </c>
      <c r="C601" s="433"/>
      <c r="D601" s="433"/>
      <c r="E601" s="433"/>
      <c r="F601" s="433"/>
      <c r="G601" s="434" t="s">
        <v>1592</v>
      </c>
      <c r="H601" s="435" t="s">
        <v>1715</v>
      </c>
      <c r="I601" s="436" t="s">
        <v>1662</v>
      </c>
      <c r="J601" s="434">
        <v>6</v>
      </c>
      <c r="K601" s="437">
        <v>350</v>
      </c>
      <c r="L601" s="437">
        <f>+[3]!Tabla1[[#This Row],[Precio Unitario]]*[3]!Tabla1[[#This Row],[Cantidad de Insumos]]</f>
        <v>2100</v>
      </c>
      <c r="M601" s="438">
        <v>239301</v>
      </c>
      <c r="N601" s="435" t="s">
        <v>1663</v>
      </c>
    </row>
    <row r="602" spans="2:14" ht="12.75" x14ac:dyDescent="0.2">
      <c r="B602" s="433" t="str">
        <f>IF(Tabla1[[#This Row],[Código_Actividad]]="","",CONCATENATE(Tabla1[[#This Row],[POA]],".",Tabla1[[#This Row],[SRS]],".",Tabla1[[#This Row],[AREA]],".",Tabla1[[#This Row],[TIPO]]))</f>
        <v>...</v>
      </c>
      <c r="C602" s="433"/>
      <c r="D602" s="433"/>
      <c r="E602" s="433"/>
      <c r="F602" s="433"/>
      <c r="G602" s="434" t="s">
        <v>1594</v>
      </c>
      <c r="H602" s="435" t="s">
        <v>1673</v>
      </c>
      <c r="I602" s="436" t="s">
        <v>1670</v>
      </c>
      <c r="J602" s="434">
        <v>1</v>
      </c>
      <c r="K602" s="437">
        <v>30000</v>
      </c>
      <c r="L602" s="437">
        <f>+[3]!Tabla1[[#This Row],[Precio Unitario]]*[3]!Tabla1[[#This Row],[Cantidad de Insumos]]</f>
        <v>30000</v>
      </c>
      <c r="M602" s="438">
        <v>239301</v>
      </c>
      <c r="N602" s="435" t="s">
        <v>1663</v>
      </c>
    </row>
    <row r="603" spans="2:14" ht="12.75" x14ac:dyDescent="0.2">
      <c r="B603" s="433" t="str">
        <f>IF(Tabla1[[#This Row],[Código_Actividad]]="","",CONCATENATE(Tabla1[[#This Row],[POA]],".",Tabla1[[#This Row],[SRS]],".",Tabla1[[#This Row],[AREA]],".",Tabla1[[#This Row],[TIPO]]))</f>
        <v>...</v>
      </c>
      <c r="C603" s="433"/>
      <c r="D603" s="433"/>
      <c r="E603" s="433"/>
      <c r="F603" s="433"/>
      <c r="G603" s="434" t="s">
        <v>1594</v>
      </c>
      <c r="H603" s="435" t="s">
        <v>1664</v>
      </c>
      <c r="I603" s="436" t="s">
        <v>1665</v>
      </c>
      <c r="J603" s="434">
        <v>3</v>
      </c>
      <c r="K603" s="437">
        <v>300</v>
      </c>
      <c r="L603" s="437">
        <f>+[3]!Tabla1[[#This Row],[Precio Unitario]]*[3]!Tabla1[[#This Row],[Cantidad de Insumos]]</f>
        <v>900</v>
      </c>
      <c r="M603" s="438">
        <v>239301</v>
      </c>
      <c r="N603" s="435" t="s">
        <v>1663</v>
      </c>
    </row>
    <row r="604" spans="2:14" ht="12.75" x14ac:dyDescent="0.2">
      <c r="B604" s="433" t="str">
        <f>IF(Tabla1[[#This Row],[Código_Actividad]]="","",CONCATENATE(Tabla1[[#This Row],[POA]],".",Tabla1[[#This Row],[SRS]],".",Tabla1[[#This Row],[AREA]],".",Tabla1[[#This Row],[TIPO]]))</f>
        <v>...</v>
      </c>
      <c r="C604" s="433"/>
      <c r="D604" s="433"/>
      <c r="E604" s="433"/>
      <c r="F604" s="433"/>
      <c r="G604" s="434" t="s">
        <v>1594</v>
      </c>
      <c r="H604" s="435" t="s">
        <v>1674</v>
      </c>
      <c r="I604" s="436" t="s">
        <v>1670</v>
      </c>
      <c r="J604" s="434">
        <v>1</v>
      </c>
      <c r="K604" s="437">
        <v>20000</v>
      </c>
      <c r="L604" s="437">
        <f>+[3]!Tabla1[[#This Row],[Precio Unitario]]*[3]!Tabla1[[#This Row],[Cantidad de Insumos]]</f>
        <v>20000</v>
      </c>
      <c r="M604" s="438">
        <v>239301</v>
      </c>
      <c r="N604" s="435" t="s">
        <v>1663</v>
      </c>
    </row>
    <row r="605" spans="2:14" ht="12.75" x14ac:dyDescent="0.2">
      <c r="B605" s="433" t="str">
        <f>IF(Tabla1[[#This Row],[Código_Actividad]]="","",CONCATENATE(Tabla1[[#This Row],[POA]],".",Tabla1[[#This Row],[SRS]],".",Tabla1[[#This Row],[AREA]],".",Tabla1[[#This Row],[TIPO]]))</f>
        <v>...</v>
      </c>
      <c r="C605" s="433"/>
      <c r="D605" s="433"/>
      <c r="E605" s="433"/>
      <c r="F605" s="433"/>
      <c r="G605" s="434" t="s">
        <v>1594</v>
      </c>
      <c r="H605" s="435" t="s">
        <v>1676</v>
      </c>
      <c r="I605" s="436" t="s">
        <v>1670</v>
      </c>
      <c r="J605" s="434">
        <v>1</v>
      </c>
      <c r="K605" s="437">
        <v>20000</v>
      </c>
      <c r="L605" s="437">
        <f>+[3]!Tabla1[[#This Row],[Precio Unitario]]*[3]!Tabla1[[#This Row],[Cantidad de Insumos]]</f>
        <v>20000</v>
      </c>
      <c r="M605" s="438">
        <v>239301</v>
      </c>
      <c r="N605" s="435" t="s">
        <v>1663</v>
      </c>
    </row>
    <row r="606" spans="2:14" ht="12.75" x14ac:dyDescent="0.2">
      <c r="B606" s="433" t="str">
        <f>IF(Tabla1[[#This Row],[Código_Actividad]]="","",CONCATENATE(Tabla1[[#This Row],[POA]],".",Tabla1[[#This Row],[SRS]],".",Tabla1[[#This Row],[AREA]],".",Tabla1[[#This Row],[TIPO]]))</f>
        <v>...</v>
      </c>
      <c r="C606" s="433"/>
      <c r="D606" s="433"/>
      <c r="E606" s="433"/>
      <c r="F606" s="433"/>
      <c r="G606" s="434" t="s">
        <v>1594</v>
      </c>
      <c r="H606" s="435" t="s">
        <v>1762</v>
      </c>
      <c r="I606" s="436" t="s">
        <v>1662</v>
      </c>
      <c r="J606" s="434">
        <v>5</v>
      </c>
      <c r="K606" s="437">
        <v>200</v>
      </c>
      <c r="L606" s="437">
        <f>+[3]!Tabla1[[#This Row],[Precio Unitario]]*[3]!Tabla1[[#This Row],[Cantidad de Insumos]]</f>
        <v>1000</v>
      </c>
      <c r="M606" s="438">
        <v>239301</v>
      </c>
      <c r="N606" s="435" t="s">
        <v>1663</v>
      </c>
    </row>
    <row r="607" spans="2:14" ht="12.75" x14ac:dyDescent="0.2">
      <c r="B607" s="433" t="str">
        <f>IF(Tabla1[[#This Row],[Código_Actividad]]="","",CONCATENATE(Tabla1[[#This Row],[POA]],".",Tabla1[[#This Row],[SRS]],".",Tabla1[[#This Row],[AREA]],".",Tabla1[[#This Row],[TIPO]]))</f>
        <v>...</v>
      </c>
      <c r="C607" s="433"/>
      <c r="D607" s="433"/>
      <c r="E607" s="433"/>
      <c r="F607" s="433"/>
      <c r="G607" s="434" t="s">
        <v>1597</v>
      </c>
      <c r="H607" s="435" t="s">
        <v>1664</v>
      </c>
      <c r="I607" s="436" t="s">
        <v>1665</v>
      </c>
      <c r="J607" s="434">
        <v>2</v>
      </c>
      <c r="K607" s="437">
        <v>300</v>
      </c>
      <c r="L607" s="437">
        <f>+[3]!Tabla1[[#This Row],[Precio Unitario]]*[3]!Tabla1[[#This Row],[Cantidad de Insumos]]</f>
        <v>600</v>
      </c>
      <c r="M607" s="438">
        <v>239301</v>
      </c>
      <c r="N607" s="435" t="s">
        <v>1663</v>
      </c>
    </row>
    <row r="608" spans="2:14" ht="12.75" x14ac:dyDescent="0.2">
      <c r="B608" s="433" t="str">
        <f>IF(Tabla1[[#This Row],[Código_Actividad]]="","",CONCATENATE(Tabla1[[#This Row],[POA]],".",Tabla1[[#This Row],[SRS]],".",Tabla1[[#This Row],[AREA]],".",Tabla1[[#This Row],[TIPO]]))</f>
        <v>...</v>
      </c>
      <c r="C608" s="433"/>
      <c r="D608" s="433"/>
      <c r="E608" s="433"/>
      <c r="F608" s="433"/>
      <c r="G608" s="434" t="s">
        <v>1597</v>
      </c>
      <c r="H608" s="435" t="s">
        <v>1762</v>
      </c>
      <c r="I608" s="436" t="s">
        <v>1662</v>
      </c>
      <c r="J608" s="434">
        <v>1</v>
      </c>
      <c r="K608" s="437">
        <v>200</v>
      </c>
      <c r="L608" s="437">
        <f>+[3]!Tabla1[[#This Row],[Precio Unitario]]*[3]!Tabla1[[#This Row],[Cantidad de Insumos]]</f>
        <v>200</v>
      </c>
      <c r="M608" s="438">
        <v>239301</v>
      </c>
      <c r="N608" s="435" t="s">
        <v>1663</v>
      </c>
    </row>
    <row r="609" spans="2:14" ht="12.75" x14ac:dyDescent="0.2">
      <c r="B609" s="433" t="str">
        <f>IF(Tabla1[[#This Row],[Código_Actividad]]="","",CONCATENATE(Tabla1[[#This Row],[POA]],".",Tabla1[[#This Row],[SRS]],".",Tabla1[[#This Row],[AREA]],".",Tabla1[[#This Row],[TIPO]]))</f>
        <v>...</v>
      </c>
      <c r="C609" s="433"/>
      <c r="D609" s="433"/>
      <c r="E609" s="433"/>
      <c r="F609" s="433"/>
      <c r="G609" s="434" t="s">
        <v>1597</v>
      </c>
      <c r="H609" s="435" t="s">
        <v>1715</v>
      </c>
      <c r="I609" s="436" t="s">
        <v>1662</v>
      </c>
      <c r="J609" s="434">
        <v>6</v>
      </c>
      <c r="K609" s="437">
        <v>350</v>
      </c>
      <c r="L609" s="437">
        <f>+[3]!Tabla1[[#This Row],[Precio Unitario]]*[3]!Tabla1[[#This Row],[Cantidad de Insumos]]</f>
        <v>2100</v>
      </c>
      <c r="M609" s="438">
        <v>239301</v>
      </c>
      <c r="N609" s="435" t="s">
        <v>1663</v>
      </c>
    </row>
    <row r="610" spans="2:14" ht="12.75" x14ac:dyDescent="0.2">
      <c r="B610" s="433" t="str">
        <f>IF(Tabla1[[#This Row],[Código_Actividad]]="","",CONCATENATE(Tabla1[[#This Row],[POA]],".",Tabla1[[#This Row],[SRS]],".",Tabla1[[#This Row],[AREA]],".",Tabla1[[#This Row],[TIPO]]))</f>
        <v>...</v>
      </c>
      <c r="C610" s="433"/>
      <c r="D610" s="433"/>
      <c r="E610" s="433"/>
      <c r="F610" s="433"/>
      <c r="G610" s="434" t="s">
        <v>1601</v>
      </c>
      <c r="H610" s="435" t="s">
        <v>1664</v>
      </c>
      <c r="I610" s="436" t="s">
        <v>1665</v>
      </c>
      <c r="J610" s="434">
        <v>4</v>
      </c>
      <c r="K610" s="437">
        <v>300</v>
      </c>
      <c r="L610" s="437">
        <f>+[3]!Tabla1[[#This Row],[Precio Unitario]]*[3]!Tabla1[[#This Row],[Cantidad de Insumos]]</f>
        <v>1200</v>
      </c>
      <c r="M610" s="438">
        <v>239301</v>
      </c>
      <c r="N610" s="435" t="s">
        <v>1663</v>
      </c>
    </row>
    <row r="611" spans="2:14" ht="12.75" x14ac:dyDescent="0.2">
      <c r="B611" s="433" t="str">
        <f>IF(Tabla1[[#This Row],[Código_Actividad]]="","",CONCATENATE(Tabla1[[#This Row],[POA]],".",Tabla1[[#This Row],[SRS]],".",Tabla1[[#This Row],[AREA]],".",Tabla1[[#This Row],[TIPO]]))</f>
        <v>...</v>
      </c>
      <c r="C611" s="433"/>
      <c r="D611" s="433"/>
      <c r="E611" s="433"/>
      <c r="F611" s="433"/>
      <c r="G611" s="434" t="s">
        <v>1601</v>
      </c>
      <c r="H611" s="435" t="s">
        <v>1762</v>
      </c>
      <c r="I611" s="436" t="s">
        <v>1662</v>
      </c>
      <c r="J611" s="434">
        <v>5</v>
      </c>
      <c r="K611" s="437">
        <v>200</v>
      </c>
      <c r="L611" s="437">
        <f>+[3]!Tabla1[[#This Row],[Precio Unitario]]*[3]!Tabla1[[#This Row],[Cantidad de Insumos]]</f>
        <v>1000</v>
      </c>
      <c r="M611" s="438">
        <v>239301</v>
      </c>
      <c r="N611" s="435" t="s">
        <v>1663</v>
      </c>
    </row>
    <row r="612" spans="2:14" ht="12.75" x14ac:dyDescent="0.2">
      <c r="B612" s="433" t="str">
        <f>IF(Tabla1[[#This Row],[Código_Actividad]]="","",CONCATENATE(Tabla1[[#This Row],[POA]],".",Tabla1[[#This Row],[SRS]],".",Tabla1[[#This Row],[AREA]],".",Tabla1[[#This Row],[TIPO]]))</f>
        <v>...</v>
      </c>
      <c r="C612" s="433"/>
      <c r="D612" s="433"/>
      <c r="E612" s="433"/>
      <c r="F612" s="433"/>
      <c r="G612" s="434" t="s">
        <v>1601</v>
      </c>
      <c r="H612" s="435" t="s">
        <v>1715</v>
      </c>
      <c r="I612" s="436" t="s">
        <v>1662</v>
      </c>
      <c r="J612" s="434">
        <v>6</v>
      </c>
      <c r="K612" s="437">
        <v>350</v>
      </c>
      <c r="L612" s="437">
        <f>+[3]!Tabla1[[#This Row],[Precio Unitario]]*[3]!Tabla1[[#This Row],[Cantidad de Insumos]]</f>
        <v>2100</v>
      </c>
      <c r="M612" s="438">
        <v>239301</v>
      </c>
      <c r="N612" s="435" t="s">
        <v>1663</v>
      </c>
    </row>
    <row r="613" spans="2:14" ht="12.75" x14ac:dyDescent="0.2">
      <c r="B613" s="433" t="str">
        <f>IF(Tabla1[[#This Row],[Código_Actividad]]="","",CONCATENATE(Tabla1[[#This Row],[POA]],".",Tabla1[[#This Row],[SRS]],".",Tabla1[[#This Row],[AREA]],".",Tabla1[[#This Row],[TIPO]]))</f>
        <v>...</v>
      </c>
      <c r="C613" s="433"/>
      <c r="D613" s="433"/>
      <c r="E613" s="433"/>
      <c r="F613" s="433"/>
      <c r="G613" s="434" t="s">
        <v>1604</v>
      </c>
      <c r="H613" s="435" t="s">
        <v>1664</v>
      </c>
      <c r="I613" s="436" t="s">
        <v>1665</v>
      </c>
      <c r="J613" s="434">
        <v>2</v>
      </c>
      <c r="K613" s="437">
        <v>300</v>
      </c>
      <c r="L613" s="437">
        <f>+[3]!Tabla1[[#This Row],[Precio Unitario]]*[3]!Tabla1[[#This Row],[Cantidad de Insumos]]</f>
        <v>600</v>
      </c>
      <c r="M613" s="438">
        <v>239301</v>
      </c>
      <c r="N613" s="435" t="s">
        <v>1663</v>
      </c>
    </row>
    <row r="614" spans="2:14" ht="12.75" x14ac:dyDescent="0.2">
      <c r="B614" s="433" t="str">
        <f>IF(Tabla1[[#This Row],[Código_Actividad]]="","",CONCATENATE(Tabla1[[#This Row],[POA]],".",Tabla1[[#This Row],[SRS]],".",Tabla1[[#This Row],[AREA]],".",Tabla1[[#This Row],[TIPO]]))</f>
        <v>...</v>
      </c>
      <c r="C614" s="433"/>
      <c r="D614" s="433"/>
      <c r="E614" s="433"/>
      <c r="F614" s="433"/>
      <c r="G614" s="434" t="s">
        <v>1604</v>
      </c>
      <c r="H614" s="435" t="s">
        <v>1762</v>
      </c>
      <c r="I614" s="436" t="s">
        <v>1662</v>
      </c>
      <c r="J614" s="434">
        <v>1</v>
      </c>
      <c r="K614" s="437">
        <v>200</v>
      </c>
      <c r="L614" s="437">
        <f>+[3]!Tabla1[[#This Row],[Precio Unitario]]*[3]!Tabla1[[#This Row],[Cantidad de Insumos]]</f>
        <v>200</v>
      </c>
      <c r="M614" s="438">
        <v>239301</v>
      </c>
      <c r="N614" s="435" t="s">
        <v>1663</v>
      </c>
    </row>
    <row r="615" spans="2:14" ht="12.75" x14ac:dyDescent="0.2">
      <c r="B615" s="433" t="str">
        <f>IF(Tabla1[[#This Row],[Código_Actividad]]="","",CONCATENATE(Tabla1[[#This Row],[POA]],".",Tabla1[[#This Row],[SRS]],".",Tabla1[[#This Row],[AREA]],".",Tabla1[[#This Row],[TIPO]]))</f>
        <v>...</v>
      </c>
      <c r="C615" s="433"/>
      <c r="D615" s="433"/>
      <c r="E615" s="433"/>
      <c r="F615" s="433"/>
      <c r="G615" s="434" t="s">
        <v>1604</v>
      </c>
      <c r="H615" s="435" t="s">
        <v>1715</v>
      </c>
      <c r="I615" s="436" t="s">
        <v>1662</v>
      </c>
      <c r="J615" s="434">
        <v>6</v>
      </c>
      <c r="K615" s="437">
        <v>350</v>
      </c>
      <c r="L615" s="437">
        <f>+[3]!Tabla1[[#This Row],[Precio Unitario]]*[3]!Tabla1[[#This Row],[Cantidad de Insumos]]</f>
        <v>2100</v>
      </c>
      <c r="M615" s="438">
        <v>239301</v>
      </c>
      <c r="N615" s="435" t="s">
        <v>1663</v>
      </c>
    </row>
    <row r="616" spans="2:14" ht="12.75" x14ac:dyDescent="0.2">
      <c r="B616" s="433" t="str">
        <f>IF(Tabla1[[#This Row],[Código_Actividad]]="","",CONCATENATE(Tabla1[[#This Row],[POA]],".",Tabla1[[#This Row],[SRS]],".",Tabla1[[#This Row],[AREA]],".",Tabla1[[#This Row],[TIPO]]))</f>
        <v>...</v>
      </c>
      <c r="C616" s="433"/>
      <c r="D616" s="433"/>
      <c r="E616" s="433"/>
      <c r="F616" s="433"/>
      <c r="G616" s="276" t="s">
        <v>1118</v>
      </c>
      <c r="H616" s="277" t="s">
        <v>1673</v>
      </c>
      <c r="I616" s="440" t="s">
        <v>1670</v>
      </c>
      <c r="J616" s="276">
        <v>1</v>
      </c>
      <c r="K616" s="279">
        <v>30000</v>
      </c>
      <c r="L616" s="279">
        <f>+[3]!Tabla1[[#This Row],[Precio Unitario]]*[3]!Tabla1[[#This Row],[Cantidad de Insumos]]</f>
        <v>30000</v>
      </c>
      <c r="M616" s="438">
        <v>239301</v>
      </c>
      <c r="N616" s="435" t="s">
        <v>1663</v>
      </c>
    </row>
    <row r="617" spans="2:14" ht="12.75" x14ac:dyDescent="0.2">
      <c r="B617" s="433" t="str">
        <f>IF(Tabla1[[#This Row],[Código_Actividad]]="","",CONCATENATE(Tabla1[[#This Row],[POA]],".",Tabla1[[#This Row],[SRS]],".",Tabla1[[#This Row],[AREA]],".",Tabla1[[#This Row],[TIPO]]))</f>
        <v>...</v>
      </c>
      <c r="C617" s="433"/>
      <c r="D617" s="433"/>
      <c r="E617" s="433"/>
      <c r="F617" s="433"/>
      <c r="G617" s="276" t="s">
        <v>1118</v>
      </c>
      <c r="H617" s="277" t="s">
        <v>1674</v>
      </c>
      <c r="I617" s="440" t="s">
        <v>1670</v>
      </c>
      <c r="J617" s="276">
        <v>1</v>
      </c>
      <c r="K617" s="279">
        <v>20000</v>
      </c>
      <c r="L617" s="279">
        <f>+[3]!Tabla1[[#This Row],[Precio Unitario]]*[3]!Tabla1[[#This Row],[Cantidad de Insumos]]</f>
        <v>20000</v>
      </c>
      <c r="M617" s="438">
        <v>239301</v>
      </c>
      <c r="N617" s="435" t="s">
        <v>1663</v>
      </c>
    </row>
    <row r="618" spans="2:14" ht="12.75" x14ac:dyDescent="0.2">
      <c r="B618" s="433" t="str">
        <f>IF(Tabla1[[#This Row],[Código_Actividad]]="","",CONCATENATE(Tabla1[[#This Row],[POA]],".",Tabla1[[#This Row],[SRS]],".",Tabla1[[#This Row],[AREA]],".",Tabla1[[#This Row],[TIPO]]))</f>
        <v>...</v>
      </c>
      <c r="C618" s="433"/>
      <c r="D618" s="433"/>
      <c r="E618" s="433"/>
      <c r="F618" s="433"/>
      <c r="G618" s="276" t="s">
        <v>1118</v>
      </c>
      <c r="H618" s="277" t="s">
        <v>1661</v>
      </c>
      <c r="I618" s="440" t="s">
        <v>1662</v>
      </c>
      <c r="J618" s="276">
        <v>2</v>
      </c>
      <c r="K618" s="279">
        <v>350</v>
      </c>
      <c r="L618" s="279">
        <f>+[3]!Tabla1[[#This Row],[Precio Unitario]]*[3]!Tabla1[[#This Row],[Cantidad de Insumos]]</f>
        <v>700</v>
      </c>
      <c r="M618" s="438">
        <v>239301</v>
      </c>
      <c r="N618" s="435" t="s">
        <v>1663</v>
      </c>
    </row>
    <row r="619" spans="2:14" ht="12.75" x14ac:dyDescent="0.2">
      <c r="B619" s="433" t="str">
        <f>IF(Tabla1[[#This Row],[Código_Actividad]]="","",CONCATENATE(Tabla1[[#This Row],[POA]],".",Tabla1[[#This Row],[SRS]],".",Tabla1[[#This Row],[AREA]],".",Tabla1[[#This Row],[TIPO]]))</f>
        <v>...</v>
      </c>
      <c r="C619" s="433"/>
      <c r="D619" s="433"/>
      <c r="E619" s="433"/>
      <c r="F619" s="433"/>
      <c r="G619" s="276" t="s">
        <v>1118</v>
      </c>
      <c r="H619" s="277" t="s">
        <v>1664</v>
      </c>
      <c r="I619" s="440" t="s">
        <v>1665</v>
      </c>
      <c r="J619" s="276">
        <v>5</v>
      </c>
      <c r="K619" s="279">
        <v>300</v>
      </c>
      <c r="L619" s="279">
        <f>+[3]!Tabla1[[#This Row],[Precio Unitario]]*[3]!Tabla1[[#This Row],[Cantidad de Insumos]]</f>
        <v>1500</v>
      </c>
      <c r="M619" s="438">
        <v>239301</v>
      </c>
      <c r="N619" s="435" t="s">
        <v>1663</v>
      </c>
    </row>
    <row r="620" spans="2:14" ht="12.75" x14ac:dyDescent="0.2">
      <c r="B620" s="433" t="str">
        <f>IF(Tabla1[[#This Row],[Código_Actividad]]="","",CONCATENATE(Tabla1[[#This Row],[POA]],".",Tabla1[[#This Row],[SRS]],".",Tabla1[[#This Row],[AREA]],".",Tabla1[[#This Row],[TIPO]]))</f>
        <v>...</v>
      </c>
      <c r="C620" s="433"/>
      <c r="D620" s="433"/>
      <c r="E620" s="433"/>
      <c r="F620" s="433"/>
      <c r="G620" s="434" t="s">
        <v>1118</v>
      </c>
      <c r="H620" s="435" t="s">
        <v>1666</v>
      </c>
      <c r="I620" s="436" t="s">
        <v>1667</v>
      </c>
      <c r="J620" s="434">
        <v>5</v>
      </c>
      <c r="K620" s="437">
        <v>200</v>
      </c>
      <c r="L620" s="437">
        <f>+[3]!Tabla1[[#This Row],[Precio Unitario]]*[3]!Tabla1[[#This Row],[Cantidad de Insumos]]</f>
        <v>1000</v>
      </c>
      <c r="M620" s="438">
        <v>239301</v>
      </c>
      <c r="N620" s="435" t="s">
        <v>1663</v>
      </c>
    </row>
    <row r="621" spans="2:14" ht="12.75" x14ac:dyDescent="0.2">
      <c r="B621" s="433" t="str">
        <f>IF(Tabla1[[#This Row],[Código_Actividad]]="","",CONCATENATE(Tabla1[[#This Row],[POA]],".",Tabla1[[#This Row],[SRS]],".",Tabla1[[#This Row],[AREA]],".",Tabla1[[#This Row],[TIPO]]))</f>
        <v>...</v>
      </c>
      <c r="C621" s="433"/>
      <c r="D621" s="433"/>
      <c r="E621" s="433"/>
      <c r="F621" s="433"/>
      <c r="G621" s="434" t="s">
        <v>1118</v>
      </c>
      <c r="H621" s="435" t="s">
        <v>1668</v>
      </c>
      <c r="I621" s="436" t="s">
        <v>1667</v>
      </c>
      <c r="J621" s="434">
        <v>5</v>
      </c>
      <c r="K621" s="437">
        <v>200</v>
      </c>
      <c r="L621" s="437">
        <f>+[3]!Tabla1[[#This Row],[Precio Unitario]]*[3]!Tabla1[[#This Row],[Cantidad de Insumos]]</f>
        <v>1000</v>
      </c>
      <c r="M621" s="438">
        <v>239301</v>
      </c>
      <c r="N621" s="435" t="s">
        <v>1663</v>
      </c>
    </row>
    <row r="622" spans="2:14" ht="12.75" x14ac:dyDescent="0.2">
      <c r="B622" s="433" t="str">
        <f>IF(Tabla1[[#This Row],[Código_Actividad]]="","",CONCATENATE(Tabla1[[#This Row],[POA]],".",Tabla1[[#This Row],[SRS]],".",Tabla1[[#This Row],[AREA]],".",Tabla1[[#This Row],[TIPO]]))</f>
        <v>...</v>
      </c>
      <c r="C622" s="433"/>
      <c r="D622" s="433"/>
      <c r="E622" s="433"/>
      <c r="F622" s="433"/>
      <c r="G622" s="276" t="s">
        <v>1118</v>
      </c>
      <c r="H622" s="277" t="s">
        <v>1671</v>
      </c>
      <c r="I622" s="440" t="s">
        <v>1667</v>
      </c>
      <c r="J622" s="276">
        <v>5</v>
      </c>
      <c r="K622" s="279">
        <v>200</v>
      </c>
      <c r="L622" s="279">
        <f>+[3]!Tabla1[[#This Row],[Precio Unitario]]*[3]!Tabla1[[#This Row],[Cantidad de Insumos]]</f>
        <v>1000</v>
      </c>
      <c r="M622" s="438">
        <v>239301</v>
      </c>
      <c r="N622" s="435" t="s">
        <v>1663</v>
      </c>
    </row>
    <row r="623" spans="2:14" ht="12.75" x14ac:dyDescent="0.2">
      <c r="B623" s="433" t="str">
        <f>IF(Tabla1[[#This Row],[Código_Actividad]]="","",CONCATENATE(Tabla1[[#This Row],[POA]],".",Tabla1[[#This Row],[SRS]],".",Tabla1[[#This Row],[AREA]],".",Tabla1[[#This Row],[TIPO]]))</f>
        <v>...</v>
      </c>
      <c r="C623" s="433"/>
      <c r="D623" s="433"/>
      <c r="E623" s="433"/>
      <c r="F623" s="433"/>
      <c r="G623" s="276" t="s">
        <v>1118</v>
      </c>
      <c r="H623" s="277" t="s">
        <v>1698</v>
      </c>
      <c r="I623" s="440" t="s">
        <v>1662</v>
      </c>
      <c r="J623" s="276">
        <v>2</v>
      </c>
      <c r="K623" s="279">
        <v>100</v>
      </c>
      <c r="L623" s="279">
        <f>+[3]!Tabla1[[#This Row],[Precio Unitario]]*[3]!Tabla1[[#This Row],[Cantidad de Insumos]]</f>
        <v>200</v>
      </c>
      <c r="M623" s="438">
        <v>239301</v>
      </c>
      <c r="N623" s="435" t="s">
        <v>1663</v>
      </c>
    </row>
    <row r="624" spans="2:14" ht="12.75" x14ac:dyDescent="0.2">
      <c r="B624" s="433" t="str">
        <f>IF(Tabla1[[#This Row],[Código_Actividad]]="","",CONCATENATE(Tabla1[[#This Row],[POA]],".",Tabla1[[#This Row],[SRS]],".",Tabla1[[#This Row],[AREA]],".",Tabla1[[#This Row],[TIPO]]))</f>
        <v>...</v>
      </c>
      <c r="C624" s="433"/>
      <c r="D624" s="433"/>
      <c r="E624" s="433"/>
      <c r="F624" s="433"/>
      <c r="G624" s="276" t="s">
        <v>1118</v>
      </c>
      <c r="H624" s="277" t="s">
        <v>1669</v>
      </c>
      <c r="I624" s="440" t="s">
        <v>1670</v>
      </c>
      <c r="J624" s="276">
        <v>2</v>
      </c>
      <c r="K624" s="279">
        <v>300</v>
      </c>
      <c r="L624" s="279">
        <f>+[3]!Tabla1[[#This Row],[Precio Unitario]]*[3]!Tabla1[[#This Row],[Cantidad de Insumos]]</f>
        <v>600</v>
      </c>
      <c r="M624" s="438">
        <v>239301</v>
      </c>
      <c r="N624" s="435" t="s">
        <v>1663</v>
      </c>
    </row>
    <row r="625" spans="2:14" ht="12.75" x14ac:dyDescent="0.2">
      <c r="B625" s="433" t="str">
        <f>IF(Tabla1[[#This Row],[Código_Actividad]]="","",CONCATENATE(Tabla1[[#This Row],[POA]],".",Tabla1[[#This Row],[SRS]],".",Tabla1[[#This Row],[AREA]],".",Tabla1[[#This Row],[TIPO]]))</f>
        <v>...</v>
      </c>
      <c r="C625" s="433"/>
      <c r="D625" s="433"/>
      <c r="E625" s="433"/>
      <c r="F625" s="433"/>
      <c r="G625" s="276" t="s">
        <v>1118</v>
      </c>
      <c r="H625" s="277" t="s">
        <v>1672</v>
      </c>
      <c r="I625" s="440" t="s">
        <v>1662</v>
      </c>
      <c r="J625" s="276">
        <v>1</v>
      </c>
      <c r="K625" s="279">
        <v>80</v>
      </c>
      <c r="L625" s="279">
        <f>+[3]!Tabla1[[#This Row],[Precio Unitario]]*[3]!Tabla1[[#This Row],[Cantidad de Insumos]]</f>
        <v>80</v>
      </c>
      <c r="M625" s="438">
        <v>239301</v>
      </c>
      <c r="N625" s="435" t="s">
        <v>1663</v>
      </c>
    </row>
    <row r="626" spans="2:14" ht="12.75" x14ac:dyDescent="0.2">
      <c r="B626" s="433" t="str">
        <f>IF(Tabla1[[#This Row],[Código_Actividad]]="","",CONCATENATE(Tabla1[[#This Row],[POA]],".",Tabla1[[#This Row],[SRS]],".",Tabla1[[#This Row],[AREA]],".",Tabla1[[#This Row],[TIPO]]))</f>
        <v>...</v>
      </c>
      <c r="C626" s="433"/>
      <c r="D626" s="433"/>
      <c r="E626" s="433"/>
      <c r="F626" s="433"/>
      <c r="G626" s="276" t="s">
        <v>1118</v>
      </c>
      <c r="H626" s="277" t="s">
        <v>1699</v>
      </c>
      <c r="I626" s="440" t="s">
        <v>1670</v>
      </c>
      <c r="J626" s="276">
        <v>1</v>
      </c>
      <c r="K626" s="279">
        <v>100</v>
      </c>
      <c r="L626" s="279">
        <f>+[3]!Tabla1[[#This Row],[Precio Unitario]]*[3]!Tabla1[[#This Row],[Cantidad de Insumos]]</f>
        <v>100</v>
      </c>
      <c r="M626" s="438">
        <v>239301</v>
      </c>
      <c r="N626" s="435" t="s">
        <v>1663</v>
      </c>
    </row>
    <row r="627" spans="2:14" ht="12.75" x14ac:dyDescent="0.2">
      <c r="B627" s="433" t="str">
        <f>IF(Tabla1[[#This Row],[Código_Actividad]]="","",CONCATENATE(Tabla1[[#This Row],[POA]],".",Tabla1[[#This Row],[SRS]],".",Tabla1[[#This Row],[AREA]],".",Tabla1[[#This Row],[TIPO]]))</f>
        <v>...</v>
      </c>
      <c r="C627" s="433"/>
      <c r="D627" s="433"/>
      <c r="E627" s="433"/>
      <c r="F627" s="433"/>
      <c r="G627" s="276" t="s">
        <v>1118</v>
      </c>
      <c r="H627" s="277" t="s">
        <v>1697</v>
      </c>
      <c r="I627" s="440" t="s">
        <v>1670</v>
      </c>
      <c r="J627" s="276">
        <v>1</v>
      </c>
      <c r="K627" s="279">
        <v>50</v>
      </c>
      <c r="L627" s="279">
        <f>+[3]!Tabla1[[#This Row],[Precio Unitario]]*[3]!Tabla1[[#This Row],[Cantidad de Insumos]]</f>
        <v>50</v>
      </c>
      <c r="M627" s="438">
        <v>239301</v>
      </c>
      <c r="N627" s="435" t="s">
        <v>1663</v>
      </c>
    </row>
    <row r="628" spans="2:14" ht="12.75" x14ac:dyDescent="0.2">
      <c r="B628" s="433" t="str">
        <f>IF(Tabla1[[#This Row],[Código_Actividad]]="","",CONCATENATE(Tabla1[[#This Row],[POA]],".",Tabla1[[#This Row],[SRS]],".",Tabla1[[#This Row],[AREA]],".",Tabla1[[#This Row],[TIPO]]))</f>
        <v>...</v>
      </c>
      <c r="C628" s="433"/>
      <c r="D628" s="433"/>
      <c r="E628" s="433"/>
      <c r="F628" s="433"/>
      <c r="G628" s="276" t="s">
        <v>1118</v>
      </c>
      <c r="H628" s="277" t="s">
        <v>1681</v>
      </c>
      <c r="I628" s="440" t="s">
        <v>1662</v>
      </c>
      <c r="J628" s="276">
        <v>2</v>
      </c>
      <c r="K628" s="279">
        <v>250</v>
      </c>
      <c r="L628" s="279">
        <f>+[3]!Tabla1[[#This Row],[Precio Unitario]]*[3]!Tabla1[[#This Row],[Cantidad de Insumos]]</f>
        <v>500</v>
      </c>
      <c r="M628" s="438">
        <v>239301</v>
      </c>
      <c r="N628" s="435" t="s">
        <v>1663</v>
      </c>
    </row>
    <row r="629" spans="2:14" ht="12.75" x14ac:dyDescent="0.2">
      <c r="B629" s="433" t="str">
        <f>IF(Tabla1[[#This Row],[Código_Actividad]]="","",CONCATENATE(Tabla1[[#This Row],[POA]],".",Tabla1[[#This Row],[SRS]],".",Tabla1[[#This Row],[AREA]],".",Tabla1[[#This Row],[TIPO]]))</f>
        <v>...</v>
      </c>
      <c r="C629" s="433"/>
      <c r="D629" s="433"/>
      <c r="E629" s="433"/>
      <c r="F629" s="433"/>
      <c r="G629" s="276" t="s">
        <v>1118</v>
      </c>
      <c r="H629" s="277" t="s">
        <v>1675</v>
      </c>
      <c r="I629" s="440" t="s">
        <v>1670</v>
      </c>
      <c r="J629" s="276">
        <v>1</v>
      </c>
      <c r="K629" s="279">
        <v>20000</v>
      </c>
      <c r="L629" s="279">
        <f>+[3]!Tabla1[[#This Row],[Precio Unitario]]*[3]!Tabla1[[#This Row],[Cantidad de Insumos]]</f>
        <v>20000</v>
      </c>
      <c r="M629" s="438">
        <v>239301</v>
      </c>
      <c r="N629" s="435" t="s">
        <v>1663</v>
      </c>
    </row>
    <row r="630" spans="2:14" ht="12.75" x14ac:dyDescent="0.2">
      <c r="B630" s="433" t="str">
        <f>IF(Tabla1[[#This Row],[Código_Actividad]]="","",CONCATENATE(Tabla1[[#This Row],[POA]],".",Tabla1[[#This Row],[SRS]],".",Tabla1[[#This Row],[AREA]],".",Tabla1[[#This Row],[TIPO]]))</f>
        <v>...</v>
      </c>
      <c r="C630" s="433"/>
      <c r="D630" s="433"/>
      <c r="E630" s="433"/>
      <c r="F630" s="433"/>
      <c r="G630" s="276" t="s">
        <v>1120</v>
      </c>
      <c r="H630" s="277" t="s">
        <v>1673</v>
      </c>
      <c r="I630" s="440" t="s">
        <v>1670</v>
      </c>
      <c r="J630" s="276">
        <v>1</v>
      </c>
      <c r="K630" s="279">
        <v>30000</v>
      </c>
      <c r="L630" s="279">
        <f>+[3]!Tabla1[[#This Row],[Precio Unitario]]*[3]!Tabla1[[#This Row],[Cantidad de Insumos]]</f>
        <v>30000</v>
      </c>
      <c r="M630" s="438">
        <v>239301</v>
      </c>
      <c r="N630" s="435" t="s">
        <v>1663</v>
      </c>
    </row>
    <row r="631" spans="2:14" ht="12.75" x14ac:dyDescent="0.2">
      <c r="B631" s="433" t="str">
        <f>IF(Tabla1[[#This Row],[Código_Actividad]]="","",CONCATENATE(Tabla1[[#This Row],[POA]],".",Tabla1[[#This Row],[SRS]],".",Tabla1[[#This Row],[AREA]],".",Tabla1[[#This Row],[TIPO]]))</f>
        <v>...</v>
      </c>
      <c r="C631" s="433"/>
      <c r="D631" s="433"/>
      <c r="E631" s="433"/>
      <c r="F631" s="433"/>
      <c r="G631" s="276" t="s">
        <v>1120</v>
      </c>
      <c r="H631" s="277" t="s">
        <v>1674</v>
      </c>
      <c r="I631" s="440" t="s">
        <v>1670</v>
      </c>
      <c r="J631" s="276">
        <v>1</v>
      </c>
      <c r="K631" s="279">
        <v>20000</v>
      </c>
      <c r="L631" s="279">
        <f>+[3]!Tabla1[[#This Row],[Precio Unitario]]*[3]!Tabla1[[#This Row],[Cantidad de Insumos]]</f>
        <v>20000</v>
      </c>
      <c r="M631" s="438">
        <v>239301</v>
      </c>
      <c r="N631" s="435" t="s">
        <v>1663</v>
      </c>
    </row>
    <row r="632" spans="2:14" ht="12.75" x14ac:dyDescent="0.2">
      <c r="B632" s="433" t="str">
        <f>IF(Tabla1[[#This Row],[Código_Actividad]]="","",CONCATENATE(Tabla1[[#This Row],[POA]],".",Tabla1[[#This Row],[SRS]],".",Tabla1[[#This Row],[AREA]],".",Tabla1[[#This Row],[TIPO]]))</f>
        <v>...</v>
      </c>
      <c r="C632" s="433"/>
      <c r="D632" s="433"/>
      <c r="E632" s="433"/>
      <c r="F632" s="433"/>
      <c r="G632" s="276" t="s">
        <v>1120</v>
      </c>
      <c r="H632" s="277" t="s">
        <v>1661</v>
      </c>
      <c r="I632" s="440" t="s">
        <v>1662</v>
      </c>
      <c r="J632" s="276">
        <v>1</v>
      </c>
      <c r="K632" s="279">
        <v>350</v>
      </c>
      <c r="L632" s="279">
        <f>+[3]!Tabla1[[#This Row],[Precio Unitario]]*[3]!Tabla1[[#This Row],[Cantidad de Insumos]]</f>
        <v>350</v>
      </c>
      <c r="M632" s="438">
        <v>239301</v>
      </c>
      <c r="N632" s="435" t="s">
        <v>1663</v>
      </c>
    </row>
    <row r="633" spans="2:14" ht="12.75" x14ac:dyDescent="0.2">
      <c r="B633" s="433" t="str">
        <f>IF(Tabla1[[#This Row],[Código_Actividad]]="","",CONCATENATE(Tabla1[[#This Row],[POA]],".",Tabla1[[#This Row],[SRS]],".",Tabla1[[#This Row],[AREA]],".",Tabla1[[#This Row],[TIPO]]))</f>
        <v>...</v>
      </c>
      <c r="C633" s="433"/>
      <c r="D633" s="433"/>
      <c r="E633" s="433"/>
      <c r="F633" s="433"/>
      <c r="G633" s="276" t="s">
        <v>1120</v>
      </c>
      <c r="H633" s="277" t="s">
        <v>1664</v>
      </c>
      <c r="I633" s="440" t="s">
        <v>1665</v>
      </c>
      <c r="J633" s="276">
        <v>5</v>
      </c>
      <c r="K633" s="279">
        <v>300</v>
      </c>
      <c r="L633" s="279">
        <f>+[3]!Tabla1[[#This Row],[Precio Unitario]]*[3]!Tabla1[[#This Row],[Cantidad de Insumos]]</f>
        <v>1500</v>
      </c>
      <c r="M633" s="438">
        <v>239301</v>
      </c>
      <c r="N633" s="435" t="s">
        <v>1663</v>
      </c>
    </row>
    <row r="634" spans="2:14" ht="12.75" x14ac:dyDescent="0.2">
      <c r="B634" s="433" t="str">
        <f>IF(Tabla1[[#This Row],[Código_Actividad]]="","",CONCATENATE(Tabla1[[#This Row],[POA]],".",Tabla1[[#This Row],[SRS]],".",Tabla1[[#This Row],[AREA]],".",Tabla1[[#This Row],[TIPO]]))</f>
        <v>...</v>
      </c>
      <c r="C634" s="433"/>
      <c r="D634" s="433"/>
      <c r="E634" s="433"/>
      <c r="F634" s="433"/>
      <c r="G634" s="276" t="s">
        <v>1120</v>
      </c>
      <c r="H634" s="277" t="s">
        <v>1666</v>
      </c>
      <c r="I634" s="440" t="s">
        <v>1662</v>
      </c>
      <c r="J634" s="276">
        <v>3</v>
      </c>
      <c r="K634" s="279">
        <v>200</v>
      </c>
      <c r="L634" s="279">
        <f>+[3]!Tabla1[[#This Row],[Precio Unitario]]*[3]!Tabla1[[#This Row],[Cantidad de Insumos]]</f>
        <v>600</v>
      </c>
      <c r="M634" s="438">
        <v>239301</v>
      </c>
      <c r="N634" s="435" t="s">
        <v>1663</v>
      </c>
    </row>
    <row r="635" spans="2:14" ht="12.75" x14ac:dyDescent="0.2">
      <c r="B635" s="433" t="str">
        <f>IF(Tabla1[[#This Row],[Código_Actividad]]="","",CONCATENATE(Tabla1[[#This Row],[POA]],".",Tabla1[[#This Row],[SRS]],".",Tabla1[[#This Row],[AREA]],".",Tabla1[[#This Row],[TIPO]]))</f>
        <v>...</v>
      </c>
      <c r="C635" s="433"/>
      <c r="D635" s="433"/>
      <c r="E635" s="433"/>
      <c r="F635" s="433"/>
      <c r="G635" s="276" t="s">
        <v>1120</v>
      </c>
      <c r="H635" s="277" t="s">
        <v>1698</v>
      </c>
      <c r="I635" s="440" t="s">
        <v>1662</v>
      </c>
      <c r="J635" s="276">
        <v>1</v>
      </c>
      <c r="K635" s="279">
        <v>100</v>
      </c>
      <c r="L635" s="279">
        <f>+[3]!Tabla1[[#This Row],[Precio Unitario]]*[3]!Tabla1[[#This Row],[Cantidad de Insumos]]</f>
        <v>100</v>
      </c>
      <c r="M635" s="438">
        <v>239301</v>
      </c>
      <c r="N635" s="435" t="s">
        <v>1663</v>
      </c>
    </row>
    <row r="636" spans="2:14" ht="12.75" x14ac:dyDescent="0.2">
      <c r="B636" s="433" t="str">
        <f>IF(Tabla1[[#This Row],[Código_Actividad]]="","",CONCATENATE(Tabla1[[#This Row],[POA]],".",Tabla1[[#This Row],[SRS]],".",Tabla1[[#This Row],[AREA]],".",Tabla1[[#This Row],[TIPO]]))</f>
        <v>...</v>
      </c>
      <c r="C636" s="433"/>
      <c r="D636" s="433"/>
      <c r="E636" s="433"/>
      <c r="F636" s="433"/>
      <c r="G636" s="276" t="s">
        <v>1120</v>
      </c>
      <c r="H636" s="277" t="s">
        <v>1669</v>
      </c>
      <c r="I636" s="440" t="s">
        <v>1670</v>
      </c>
      <c r="J636" s="276">
        <v>2</v>
      </c>
      <c r="K636" s="279">
        <v>300</v>
      </c>
      <c r="L636" s="279">
        <f>+[3]!Tabla1[[#This Row],[Precio Unitario]]*[3]!Tabla1[[#This Row],[Cantidad de Insumos]]</f>
        <v>600</v>
      </c>
      <c r="M636" s="438">
        <v>239301</v>
      </c>
      <c r="N636" s="435" t="s">
        <v>1663</v>
      </c>
    </row>
    <row r="637" spans="2:14" ht="12.75" x14ac:dyDescent="0.2">
      <c r="B637" s="433" t="str">
        <f>IF(Tabla1[[#This Row],[Código_Actividad]]="","",CONCATENATE(Tabla1[[#This Row],[POA]],".",Tabla1[[#This Row],[SRS]],".",Tabla1[[#This Row],[AREA]],".",Tabla1[[#This Row],[TIPO]]))</f>
        <v>...</v>
      </c>
      <c r="C637" s="433"/>
      <c r="D637" s="433"/>
      <c r="E637" s="433"/>
      <c r="F637" s="433"/>
      <c r="G637" s="276" t="s">
        <v>1120</v>
      </c>
      <c r="H637" s="277" t="s">
        <v>1672</v>
      </c>
      <c r="I637" s="440" t="s">
        <v>1662</v>
      </c>
      <c r="J637" s="276">
        <v>1</v>
      </c>
      <c r="K637" s="279">
        <v>80</v>
      </c>
      <c r="L637" s="279">
        <f>+[3]!Tabla1[[#This Row],[Precio Unitario]]*[3]!Tabla1[[#This Row],[Cantidad de Insumos]]</f>
        <v>80</v>
      </c>
      <c r="M637" s="438">
        <v>239301</v>
      </c>
      <c r="N637" s="435" t="s">
        <v>1663</v>
      </c>
    </row>
    <row r="638" spans="2:14" ht="12.75" x14ac:dyDescent="0.2">
      <c r="B638" s="433" t="str">
        <f>IF(Tabla1[[#This Row],[Código_Actividad]]="","",CONCATENATE(Tabla1[[#This Row],[POA]],".",Tabla1[[#This Row],[SRS]],".",Tabla1[[#This Row],[AREA]],".",Tabla1[[#This Row],[TIPO]]))</f>
        <v>...</v>
      </c>
      <c r="C638" s="433"/>
      <c r="D638" s="433"/>
      <c r="E638" s="433"/>
      <c r="F638" s="433"/>
      <c r="G638" s="276" t="s">
        <v>1120</v>
      </c>
      <c r="H638" s="277" t="s">
        <v>1699</v>
      </c>
      <c r="I638" s="440" t="s">
        <v>1670</v>
      </c>
      <c r="J638" s="276">
        <v>1</v>
      </c>
      <c r="K638" s="279">
        <v>100</v>
      </c>
      <c r="L638" s="279">
        <f>+[3]!Tabla1[[#This Row],[Precio Unitario]]*[3]!Tabla1[[#This Row],[Cantidad de Insumos]]</f>
        <v>100</v>
      </c>
      <c r="M638" s="438">
        <v>239301</v>
      </c>
      <c r="N638" s="435" t="s">
        <v>1663</v>
      </c>
    </row>
    <row r="639" spans="2:14" ht="12.75" x14ac:dyDescent="0.2">
      <c r="B639" s="433" t="str">
        <f>IF(Tabla1[[#This Row],[Código_Actividad]]="","",CONCATENATE(Tabla1[[#This Row],[POA]],".",Tabla1[[#This Row],[SRS]],".",Tabla1[[#This Row],[AREA]],".",Tabla1[[#This Row],[TIPO]]))</f>
        <v>...</v>
      </c>
      <c r="C639" s="433"/>
      <c r="D639" s="433"/>
      <c r="E639" s="433"/>
      <c r="F639" s="433"/>
      <c r="G639" s="276" t="s">
        <v>1120</v>
      </c>
      <c r="H639" s="277" t="s">
        <v>1697</v>
      </c>
      <c r="I639" s="440" t="s">
        <v>1670</v>
      </c>
      <c r="J639" s="276">
        <v>1</v>
      </c>
      <c r="K639" s="279">
        <v>50</v>
      </c>
      <c r="L639" s="279">
        <f>+[3]!Tabla1[[#This Row],[Precio Unitario]]*[3]!Tabla1[[#This Row],[Cantidad de Insumos]]</f>
        <v>50</v>
      </c>
      <c r="M639" s="438">
        <v>239301</v>
      </c>
      <c r="N639" s="435" t="s">
        <v>1663</v>
      </c>
    </row>
    <row r="640" spans="2:14" ht="12.75" x14ac:dyDescent="0.2">
      <c r="B640" s="433" t="str">
        <f>IF(Tabla1[[#This Row],[Código_Actividad]]="","",CONCATENATE(Tabla1[[#This Row],[POA]],".",Tabla1[[#This Row],[SRS]],".",Tabla1[[#This Row],[AREA]],".",Tabla1[[#This Row],[TIPO]]))</f>
        <v>...</v>
      </c>
      <c r="C640" s="433"/>
      <c r="D640" s="433"/>
      <c r="E640" s="433"/>
      <c r="F640" s="433"/>
      <c r="G640" s="276" t="s">
        <v>1120</v>
      </c>
      <c r="H640" s="277" t="s">
        <v>1681</v>
      </c>
      <c r="I640" s="440" t="s">
        <v>1662</v>
      </c>
      <c r="J640" s="276">
        <v>10</v>
      </c>
      <c r="K640" s="279">
        <v>250</v>
      </c>
      <c r="L640" s="279">
        <f>+[3]!Tabla1[[#This Row],[Precio Unitario]]*[3]!Tabla1[[#This Row],[Cantidad de Insumos]]</f>
        <v>2500</v>
      </c>
      <c r="M640" s="438">
        <v>239301</v>
      </c>
      <c r="N640" s="435" t="s">
        <v>1663</v>
      </c>
    </row>
    <row r="641" spans="2:14" ht="12.75" x14ac:dyDescent="0.2">
      <c r="B641" s="433" t="str">
        <f>IF(Tabla1[[#This Row],[Código_Actividad]]="","",CONCATENATE(Tabla1[[#This Row],[POA]],".",Tabla1[[#This Row],[SRS]],".",Tabla1[[#This Row],[AREA]],".",Tabla1[[#This Row],[TIPO]]))</f>
        <v>...</v>
      </c>
      <c r="C641" s="433"/>
      <c r="D641" s="433"/>
      <c r="E641" s="433"/>
      <c r="F641" s="433"/>
      <c r="G641" s="276" t="s">
        <v>1120</v>
      </c>
      <c r="H641" s="277" t="s">
        <v>1675</v>
      </c>
      <c r="I641" s="440" t="s">
        <v>1670</v>
      </c>
      <c r="J641" s="276">
        <v>1</v>
      </c>
      <c r="K641" s="279">
        <v>20000</v>
      </c>
      <c r="L641" s="279">
        <f>+[3]!Tabla1[[#This Row],[Precio Unitario]]*[3]!Tabla1[[#This Row],[Cantidad de Insumos]]</f>
        <v>20000</v>
      </c>
      <c r="M641" s="438">
        <v>239301</v>
      </c>
      <c r="N641" s="435" t="s">
        <v>1663</v>
      </c>
    </row>
    <row r="642" spans="2:14" ht="12.75" x14ac:dyDescent="0.2">
      <c r="B642" s="433" t="str">
        <f>IF(Tabla1[[#This Row],[Código_Actividad]]="","",CONCATENATE(Tabla1[[#This Row],[POA]],".",Tabla1[[#This Row],[SRS]],".",Tabla1[[#This Row],[AREA]],".",Tabla1[[#This Row],[TIPO]]))</f>
        <v>...</v>
      </c>
      <c r="C642" s="433"/>
      <c r="D642" s="433"/>
      <c r="E642" s="433"/>
      <c r="F642" s="433"/>
      <c r="G642" s="276" t="s">
        <v>1121</v>
      </c>
      <c r="H642" s="277" t="s">
        <v>1664</v>
      </c>
      <c r="I642" s="440" t="s">
        <v>1665</v>
      </c>
      <c r="J642" s="276">
        <v>3</v>
      </c>
      <c r="K642" s="279">
        <v>300</v>
      </c>
      <c r="L642" s="279">
        <f>+[3]!Tabla1[[#This Row],[Precio Unitario]]*[3]!Tabla1[[#This Row],[Cantidad de Insumos]]</f>
        <v>900</v>
      </c>
      <c r="M642" s="438">
        <v>239301</v>
      </c>
      <c r="N642" s="435" t="s">
        <v>1663</v>
      </c>
    </row>
    <row r="643" spans="2:14" ht="12.75" x14ac:dyDescent="0.2">
      <c r="B643" s="433" t="str">
        <f>IF(Tabla1[[#This Row],[Código_Actividad]]="","",CONCATENATE(Tabla1[[#This Row],[POA]],".",Tabla1[[#This Row],[SRS]],".",Tabla1[[#This Row],[AREA]],".",Tabla1[[#This Row],[TIPO]]))</f>
        <v>...</v>
      </c>
      <c r="C643" s="433"/>
      <c r="D643" s="433"/>
      <c r="E643" s="433"/>
      <c r="F643" s="433"/>
      <c r="G643" s="276" t="s">
        <v>1121</v>
      </c>
      <c r="H643" s="277" t="s">
        <v>1775</v>
      </c>
      <c r="I643" s="440" t="s">
        <v>1662</v>
      </c>
      <c r="J643" s="276">
        <v>1</v>
      </c>
      <c r="K643" s="279">
        <v>20000</v>
      </c>
      <c r="L643" s="279">
        <f>+[3]!Tabla1[[#This Row],[Precio Unitario]]*[3]!Tabla1[[#This Row],[Cantidad de Insumos]]</f>
        <v>20000</v>
      </c>
      <c r="M643" s="438">
        <v>239301</v>
      </c>
      <c r="N643" s="435" t="s">
        <v>1663</v>
      </c>
    </row>
    <row r="644" spans="2:14" ht="12.75" x14ac:dyDescent="0.2">
      <c r="B644" s="433" t="str">
        <f>IF(Tabla1[[#This Row],[Código_Actividad]]="","",CONCATENATE(Tabla1[[#This Row],[POA]],".",Tabla1[[#This Row],[SRS]],".",Tabla1[[#This Row],[AREA]],".",Tabla1[[#This Row],[TIPO]]))</f>
        <v>...</v>
      </c>
      <c r="C644" s="433"/>
      <c r="D644" s="433"/>
      <c r="E644" s="433"/>
      <c r="F644" s="433"/>
      <c r="G644" s="434" t="s">
        <v>1121</v>
      </c>
      <c r="H644" s="435" t="s">
        <v>1666</v>
      </c>
      <c r="I644" s="436" t="s">
        <v>1667</v>
      </c>
      <c r="J644" s="434">
        <v>5</v>
      </c>
      <c r="K644" s="437">
        <v>200</v>
      </c>
      <c r="L644" s="437">
        <f>+[3]!Tabla1[[#This Row],[Precio Unitario]]*[3]!Tabla1[[#This Row],[Cantidad de Insumos]]</f>
        <v>1000</v>
      </c>
      <c r="M644" s="438">
        <v>239301</v>
      </c>
      <c r="N644" s="435" t="s">
        <v>1663</v>
      </c>
    </row>
    <row r="645" spans="2:14" ht="12.75" x14ac:dyDescent="0.2">
      <c r="B645" s="433" t="str">
        <f>IF(Tabla1[[#This Row],[Código_Actividad]]="","",CONCATENATE(Tabla1[[#This Row],[POA]],".",Tabla1[[#This Row],[SRS]],".",Tabla1[[#This Row],[AREA]],".",Tabla1[[#This Row],[TIPO]]))</f>
        <v>...</v>
      </c>
      <c r="C645" s="433"/>
      <c r="D645" s="433"/>
      <c r="E645" s="433"/>
      <c r="F645" s="433"/>
      <c r="G645" s="434" t="s">
        <v>1121</v>
      </c>
      <c r="H645" s="435" t="s">
        <v>1668</v>
      </c>
      <c r="I645" s="436" t="s">
        <v>1667</v>
      </c>
      <c r="J645" s="434">
        <v>5</v>
      </c>
      <c r="K645" s="437">
        <v>200</v>
      </c>
      <c r="L645" s="437">
        <f>+[3]!Tabla1[[#This Row],[Precio Unitario]]*[3]!Tabla1[[#This Row],[Cantidad de Insumos]]</f>
        <v>1000</v>
      </c>
      <c r="M645" s="438">
        <v>239301</v>
      </c>
      <c r="N645" s="435" t="s">
        <v>1663</v>
      </c>
    </row>
    <row r="646" spans="2:14" ht="12.75" x14ac:dyDescent="0.2">
      <c r="B646" s="433" t="str">
        <f>IF(Tabla1[[#This Row],[Código_Actividad]]="","",CONCATENATE(Tabla1[[#This Row],[POA]],".",Tabla1[[#This Row],[SRS]],".",Tabla1[[#This Row],[AREA]],".",Tabla1[[#This Row],[TIPO]]))</f>
        <v>...</v>
      </c>
      <c r="C646" s="433"/>
      <c r="D646" s="433"/>
      <c r="E646" s="433"/>
      <c r="F646" s="433"/>
      <c r="G646" s="276" t="s">
        <v>1121</v>
      </c>
      <c r="H646" s="277" t="s">
        <v>1671</v>
      </c>
      <c r="I646" s="440" t="s">
        <v>1667</v>
      </c>
      <c r="J646" s="276">
        <v>5</v>
      </c>
      <c r="K646" s="279">
        <v>200</v>
      </c>
      <c r="L646" s="279">
        <f>+[3]!Tabla1[[#This Row],[Precio Unitario]]*[3]!Tabla1[[#This Row],[Cantidad de Insumos]]</f>
        <v>1000</v>
      </c>
      <c r="M646" s="438">
        <v>239301</v>
      </c>
      <c r="N646" s="435" t="s">
        <v>1663</v>
      </c>
    </row>
    <row r="647" spans="2:14" ht="12.75" x14ac:dyDescent="0.2">
      <c r="B647" s="433" t="str">
        <f>IF(Tabla1[[#This Row],[Código_Actividad]]="","",CONCATENATE(Tabla1[[#This Row],[POA]],".",Tabla1[[#This Row],[SRS]],".",Tabla1[[#This Row],[AREA]],".",Tabla1[[#This Row],[TIPO]]))</f>
        <v>...</v>
      </c>
      <c r="C647" s="433"/>
      <c r="D647" s="433"/>
      <c r="E647" s="433"/>
      <c r="F647" s="433"/>
      <c r="G647" s="276" t="s">
        <v>1121</v>
      </c>
      <c r="H647" s="277" t="s">
        <v>1711</v>
      </c>
      <c r="I647" s="440" t="s">
        <v>1662</v>
      </c>
      <c r="J647" s="276">
        <v>1</v>
      </c>
      <c r="K647" s="279">
        <v>100</v>
      </c>
      <c r="L647" s="279">
        <f>+[3]!Tabla1[[#This Row],[Precio Unitario]]*[3]!Tabla1[[#This Row],[Cantidad de Insumos]]</f>
        <v>100</v>
      </c>
      <c r="M647" s="438">
        <v>239301</v>
      </c>
      <c r="N647" s="435" t="s">
        <v>1663</v>
      </c>
    </row>
    <row r="648" spans="2:14" ht="12.75" x14ac:dyDescent="0.2">
      <c r="B648" s="433" t="str">
        <f>IF(Tabla1[[#This Row],[Código_Actividad]]="","",CONCATENATE(Tabla1[[#This Row],[POA]],".",Tabla1[[#This Row],[SRS]],".",Tabla1[[#This Row],[AREA]],".",Tabla1[[#This Row],[TIPO]]))</f>
        <v>...</v>
      </c>
      <c r="C648" s="433"/>
      <c r="D648" s="433"/>
      <c r="E648" s="433"/>
      <c r="F648" s="433"/>
      <c r="G648" s="276" t="s">
        <v>1121</v>
      </c>
      <c r="H648" s="277" t="s">
        <v>1699</v>
      </c>
      <c r="I648" s="440" t="s">
        <v>1670</v>
      </c>
      <c r="J648" s="276">
        <v>1</v>
      </c>
      <c r="K648" s="279">
        <v>100</v>
      </c>
      <c r="L648" s="279">
        <f>+[3]!Tabla1[[#This Row],[Precio Unitario]]*[3]!Tabla1[[#This Row],[Cantidad de Insumos]]</f>
        <v>100</v>
      </c>
      <c r="M648" s="438">
        <v>239301</v>
      </c>
      <c r="N648" s="435" t="s">
        <v>1663</v>
      </c>
    </row>
    <row r="649" spans="2:14" ht="12.75" x14ac:dyDescent="0.2">
      <c r="B649" s="433" t="str">
        <f>IF(Tabla1[[#This Row],[Código_Actividad]]="","",CONCATENATE(Tabla1[[#This Row],[POA]],".",Tabla1[[#This Row],[SRS]],".",Tabla1[[#This Row],[AREA]],".",Tabla1[[#This Row],[TIPO]]))</f>
        <v>...</v>
      </c>
      <c r="C649" s="433"/>
      <c r="D649" s="433"/>
      <c r="E649" s="433"/>
      <c r="F649" s="433"/>
      <c r="G649" s="276" t="s">
        <v>1121</v>
      </c>
      <c r="H649" s="277" t="s">
        <v>1661</v>
      </c>
      <c r="I649" s="440" t="s">
        <v>1662</v>
      </c>
      <c r="J649" s="276">
        <v>1</v>
      </c>
      <c r="K649" s="279">
        <v>350</v>
      </c>
      <c r="L649" s="279">
        <f>+[3]!Tabla1[[#This Row],[Precio Unitario]]*[3]!Tabla1[[#This Row],[Cantidad de Insumos]]</f>
        <v>350</v>
      </c>
      <c r="M649" s="438">
        <v>239301</v>
      </c>
      <c r="N649" s="435" t="s">
        <v>1663</v>
      </c>
    </row>
    <row r="650" spans="2:14" ht="12.75" x14ac:dyDescent="0.2">
      <c r="B650" s="433" t="str">
        <f>IF(Tabla1[[#This Row],[Código_Actividad]]="","",CONCATENATE(Tabla1[[#This Row],[POA]],".",Tabla1[[#This Row],[SRS]],".",Tabla1[[#This Row],[AREA]],".",Tabla1[[#This Row],[TIPO]]))</f>
        <v>...</v>
      </c>
      <c r="C650" s="433"/>
      <c r="D650" s="433"/>
      <c r="E650" s="433"/>
      <c r="F650" s="433"/>
      <c r="G650" s="434" t="s">
        <v>1325</v>
      </c>
      <c r="H650" s="435" t="s">
        <v>1664</v>
      </c>
      <c r="I650" s="436" t="s">
        <v>1665</v>
      </c>
      <c r="J650" s="434">
        <v>12</v>
      </c>
      <c r="K650" s="437">
        <v>300</v>
      </c>
      <c r="L650" s="437">
        <f>+[3]!Tabla1[[#This Row],[Precio Unitario]]*[3]!Tabla1[[#This Row],[Cantidad de Insumos]]</f>
        <v>3600</v>
      </c>
      <c r="M650" s="438">
        <v>239301</v>
      </c>
      <c r="N650" s="435" t="s">
        <v>1663</v>
      </c>
    </row>
    <row r="651" spans="2:14" ht="12.75" x14ac:dyDescent="0.2">
      <c r="B651" s="433" t="str">
        <f>IF(Tabla1[[#This Row],[Código_Actividad]]="","",CONCATENATE(Tabla1[[#This Row],[POA]],".",Tabla1[[#This Row],[SRS]],".",Tabla1[[#This Row],[AREA]],".",Tabla1[[#This Row],[TIPO]]))</f>
        <v>...</v>
      </c>
      <c r="C651" s="433"/>
      <c r="D651" s="433"/>
      <c r="E651" s="433"/>
      <c r="F651" s="433"/>
      <c r="G651" s="434" t="s">
        <v>1325</v>
      </c>
      <c r="H651" s="435" t="s">
        <v>1776</v>
      </c>
      <c r="I651" s="436" t="s">
        <v>1670</v>
      </c>
      <c r="J651" s="434">
        <v>1</v>
      </c>
      <c r="K651" s="437">
        <v>20000</v>
      </c>
      <c r="L651" s="437">
        <f>+[3]!Tabla1[[#This Row],[Precio Unitario]]*[3]!Tabla1[[#This Row],[Cantidad de Insumos]]</f>
        <v>20000</v>
      </c>
      <c r="M651" s="438">
        <v>239301</v>
      </c>
      <c r="N651" s="435" t="s">
        <v>1663</v>
      </c>
    </row>
    <row r="652" spans="2:14" ht="12.75" x14ac:dyDescent="0.2">
      <c r="B652" s="433" t="str">
        <f>IF(Tabla1[[#This Row],[Código_Actividad]]="","",CONCATENATE(Tabla1[[#This Row],[POA]],".",Tabla1[[#This Row],[SRS]],".",Tabla1[[#This Row],[AREA]],".",Tabla1[[#This Row],[TIPO]]))</f>
        <v>...</v>
      </c>
      <c r="C652" s="433"/>
      <c r="D652" s="433"/>
      <c r="E652" s="433"/>
      <c r="F652" s="433"/>
      <c r="G652" s="434" t="s">
        <v>1325</v>
      </c>
      <c r="H652" s="435" t="s">
        <v>1777</v>
      </c>
      <c r="I652" s="436" t="s">
        <v>1662</v>
      </c>
      <c r="J652" s="434">
        <v>2</v>
      </c>
      <c r="K652" s="437">
        <v>350</v>
      </c>
      <c r="L652" s="437">
        <f>+[3]!Tabla1[[#This Row],[Precio Unitario]]*[3]!Tabla1[[#This Row],[Cantidad de Insumos]]</f>
        <v>700</v>
      </c>
      <c r="M652" s="438">
        <v>239301</v>
      </c>
      <c r="N652" s="435" t="s">
        <v>1663</v>
      </c>
    </row>
    <row r="653" spans="2:14" ht="12.75" x14ac:dyDescent="0.2">
      <c r="B653" s="433" t="str">
        <f>IF(Tabla1[[#This Row],[Código_Actividad]]="","",CONCATENATE(Tabla1[[#This Row],[POA]],".",Tabla1[[#This Row],[SRS]],".",Tabla1[[#This Row],[AREA]],".",Tabla1[[#This Row],[TIPO]]))</f>
        <v>...</v>
      </c>
      <c r="C653" s="433"/>
      <c r="D653" s="433"/>
      <c r="E653" s="433"/>
      <c r="F653" s="433"/>
      <c r="G653" s="434" t="s">
        <v>1325</v>
      </c>
      <c r="H653" s="435" t="s">
        <v>1762</v>
      </c>
      <c r="I653" s="436" t="s">
        <v>1662</v>
      </c>
      <c r="J653" s="434">
        <v>5</v>
      </c>
      <c r="K653" s="437">
        <v>200</v>
      </c>
      <c r="L653" s="437">
        <f>+[3]!Tabla1[[#This Row],[Precio Unitario]]*[3]!Tabla1[[#This Row],[Cantidad de Insumos]]</f>
        <v>1000</v>
      </c>
      <c r="M653" s="438">
        <v>239301</v>
      </c>
      <c r="N653" s="435" t="s">
        <v>1663</v>
      </c>
    </row>
    <row r="654" spans="2:14" ht="12.75" x14ac:dyDescent="0.2">
      <c r="B654" s="433" t="str">
        <f>IF(Tabla1[[#This Row],[Código_Actividad]]="","",CONCATENATE(Tabla1[[#This Row],[POA]],".",Tabla1[[#This Row],[SRS]],".",Tabla1[[#This Row],[AREA]],".",Tabla1[[#This Row],[TIPO]]))</f>
        <v>...</v>
      </c>
      <c r="C654" s="433"/>
      <c r="D654" s="433"/>
      <c r="E654" s="433"/>
      <c r="F654" s="433"/>
      <c r="G654" s="434" t="s">
        <v>1326</v>
      </c>
      <c r="H654" s="435" t="s">
        <v>1664</v>
      </c>
      <c r="I654" s="436" t="s">
        <v>1665</v>
      </c>
      <c r="J654" s="434">
        <v>12</v>
      </c>
      <c r="K654" s="437">
        <v>300</v>
      </c>
      <c r="L654" s="437">
        <f>+[3]!Tabla1[[#This Row],[Precio Unitario]]*[3]!Tabla1[[#This Row],[Cantidad de Insumos]]</f>
        <v>3600</v>
      </c>
      <c r="M654" s="438">
        <v>239301</v>
      </c>
      <c r="N654" s="435" t="s">
        <v>1663</v>
      </c>
    </row>
    <row r="655" spans="2:14" ht="12.75" x14ac:dyDescent="0.2">
      <c r="B655" s="433" t="str">
        <f>IF(Tabla1[[#This Row],[Código_Actividad]]="","",CONCATENATE(Tabla1[[#This Row],[POA]],".",Tabla1[[#This Row],[SRS]],".",Tabla1[[#This Row],[AREA]],".",Tabla1[[#This Row],[TIPO]]))</f>
        <v>...</v>
      </c>
      <c r="C655" s="433"/>
      <c r="D655" s="433"/>
      <c r="E655" s="433"/>
      <c r="F655" s="433"/>
      <c r="G655" s="434" t="s">
        <v>1326</v>
      </c>
      <c r="H655" s="435" t="s">
        <v>1776</v>
      </c>
      <c r="I655" s="436" t="s">
        <v>1670</v>
      </c>
      <c r="J655" s="434">
        <v>1</v>
      </c>
      <c r="K655" s="437">
        <v>20000</v>
      </c>
      <c r="L655" s="437">
        <f>+[3]!Tabla1[[#This Row],[Precio Unitario]]*[3]!Tabla1[[#This Row],[Cantidad de Insumos]]</f>
        <v>20000</v>
      </c>
      <c r="M655" s="438">
        <v>239301</v>
      </c>
      <c r="N655" s="435" t="s">
        <v>1663</v>
      </c>
    </row>
    <row r="656" spans="2:14" ht="12.75" x14ac:dyDescent="0.2">
      <c r="B656" s="433" t="str">
        <f>IF(Tabla1[[#This Row],[Código_Actividad]]="","",CONCATENATE(Tabla1[[#This Row],[POA]],".",Tabla1[[#This Row],[SRS]],".",Tabla1[[#This Row],[AREA]],".",Tabla1[[#This Row],[TIPO]]))</f>
        <v>...</v>
      </c>
      <c r="C656" s="433"/>
      <c r="D656" s="433"/>
      <c r="E656" s="433"/>
      <c r="F656" s="433"/>
      <c r="G656" s="434" t="s">
        <v>1326</v>
      </c>
      <c r="H656" s="435" t="s">
        <v>1777</v>
      </c>
      <c r="I656" s="436" t="s">
        <v>1662</v>
      </c>
      <c r="J656" s="434">
        <v>2</v>
      </c>
      <c r="K656" s="437">
        <v>350</v>
      </c>
      <c r="L656" s="437">
        <f>+[3]!Tabla1[[#This Row],[Precio Unitario]]*[3]!Tabla1[[#This Row],[Cantidad de Insumos]]</f>
        <v>700</v>
      </c>
      <c r="M656" s="438">
        <v>239301</v>
      </c>
      <c r="N656" s="435" t="s">
        <v>1663</v>
      </c>
    </row>
    <row r="657" spans="2:14" ht="12.75" x14ac:dyDescent="0.2">
      <c r="B657" s="433" t="str">
        <f>IF(Tabla1[[#This Row],[Código_Actividad]]="","",CONCATENATE(Tabla1[[#This Row],[POA]],".",Tabla1[[#This Row],[SRS]],".",Tabla1[[#This Row],[AREA]],".",Tabla1[[#This Row],[TIPO]]))</f>
        <v>...</v>
      </c>
      <c r="C657" s="433"/>
      <c r="D657" s="433"/>
      <c r="E657" s="433"/>
      <c r="F657" s="433"/>
      <c r="G657" s="434" t="s">
        <v>1326</v>
      </c>
      <c r="H657" s="435" t="s">
        <v>1762</v>
      </c>
      <c r="I657" s="436" t="s">
        <v>1662</v>
      </c>
      <c r="J657" s="434">
        <v>5</v>
      </c>
      <c r="K657" s="437">
        <v>200</v>
      </c>
      <c r="L657" s="437">
        <f>+[3]!Tabla1[[#This Row],[Precio Unitario]]*[3]!Tabla1[[#This Row],[Cantidad de Insumos]]</f>
        <v>1000</v>
      </c>
      <c r="M657" s="438">
        <v>239301</v>
      </c>
      <c r="N657" s="435" t="s">
        <v>1663</v>
      </c>
    </row>
    <row r="658" spans="2:14" ht="12.75" x14ac:dyDescent="0.2">
      <c r="B658" s="433" t="str">
        <f>IF(Tabla1[[#This Row],[Código_Actividad]]="","",CONCATENATE(Tabla1[[#This Row],[POA]],".",Tabla1[[#This Row],[SRS]],".",Tabla1[[#This Row],[AREA]],".",Tabla1[[#This Row],[TIPO]]))</f>
        <v>...</v>
      </c>
      <c r="C658" s="433"/>
      <c r="D658" s="433"/>
      <c r="E658" s="433"/>
      <c r="F658" s="433"/>
      <c r="G658" s="434" t="s">
        <v>1328</v>
      </c>
      <c r="H658" s="435" t="s">
        <v>1664</v>
      </c>
      <c r="I658" s="436" t="s">
        <v>1665</v>
      </c>
      <c r="J658" s="434">
        <v>12</v>
      </c>
      <c r="K658" s="437">
        <v>300</v>
      </c>
      <c r="L658" s="437">
        <f>+[3]!Tabla1[[#This Row],[Precio Unitario]]*[3]!Tabla1[[#This Row],[Cantidad de Insumos]]</f>
        <v>3600</v>
      </c>
      <c r="M658" s="438">
        <v>239301</v>
      </c>
      <c r="N658" s="435" t="s">
        <v>1663</v>
      </c>
    </row>
    <row r="659" spans="2:14" ht="12.75" x14ac:dyDescent="0.2">
      <c r="B659" s="433" t="str">
        <f>IF(Tabla1[[#This Row],[Código_Actividad]]="","",CONCATENATE(Tabla1[[#This Row],[POA]],".",Tabla1[[#This Row],[SRS]],".",Tabla1[[#This Row],[AREA]],".",Tabla1[[#This Row],[TIPO]]))</f>
        <v>...</v>
      </c>
      <c r="C659" s="433"/>
      <c r="D659" s="433"/>
      <c r="E659" s="433"/>
      <c r="F659" s="433"/>
      <c r="G659" s="434" t="s">
        <v>1328</v>
      </c>
      <c r="H659" s="435" t="s">
        <v>1776</v>
      </c>
      <c r="I659" s="436" t="s">
        <v>1670</v>
      </c>
      <c r="J659" s="434">
        <v>1</v>
      </c>
      <c r="K659" s="437">
        <v>20000</v>
      </c>
      <c r="L659" s="437">
        <f>+[3]!Tabla1[[#This Row],[Precio Unitario]]*[3]!Tabla1[[#This Row],[Cantidad de Insumos]]</f>
        <v>20000</v>
      </c>
      <c r="M659" s="438">
        <v>239301</v>
      </c>
      <c r="N659" s="435" t="s">
        <v>1663</v>
      </c>
    </row>
    <row r="660" spans="2:14" ht="12.75" x14ac:dyDescent="0.2">
      <c r="B660" s="433" t="str">
        <f>IF(Tabla1[[#This Row],[Código_Actividad]]="","",CONCATENATE(Tabla1[[#This Row],[POA]],".",Tabla1[[#This Row],[SRS]],".",Tabla1[[#This Row],[AREA]],".",Tabla1[[#This Row],[TIPO]]))</f>
        <v>...</v>
      </c>
      <c r="C660" s="433"/>
      <c r="D660" s="433"/>
      <c r="E660" s="433"/>
      <c r="F660" s="433"/>
      <c r="G660" s="434" t="s">
        <v>1328</v>
      </c>
      <c r="H660" s="435" t="s">
        <v>1777</v>
      </c>
      <c r="I660" s="436" t="s">
        <v>1662</v>
      </c>
      <c r="J660" s="434">
        <v>2</v>
      </c>
      <c r="K660" s="437">
        <v>350</v>
      </c>
      <c r="L660" s="437">
        <f>+[3]!Tabla1[[#This Row],[Precio Unitario]]*[3]!Tabla1[[#This Row],[Cantidad de Insumos]]</f>
        <v>700</v>
      </c>
      <c r="M660" s="438">
        <v>239301</v>
      </c>
      <c r="N660" s="435" t="s">
        <v>1663</v>
      </c>
    </row>
    <row r="661" spans="2:14" ht="12.75" x14ac:dyDescent="0.2">
      <c r="B661" s="433" t="str">
        <f>IF(Tabla1[[#This Row],[Código_Actividad]]="","",CONCATENATE(Tabla1[[#This Row],[POA]],".",Tabla1[[#This Row],[SRS]],".",Tabla1[[#This Row],[AREA]],".",Tabla1[[#This Row],[TIPO]]))</f>
        <v>...</v>
      </c>
      <c r="C661" s="433"/>
      <c r="D661" s="433"/>
      <c r="E661" s="433"/>
      <c r="F661" s="433"/>
      <c r="G661" s="434" t="s">
        <v>1328</v>
      </c>
      <c r="H661" s="435" t="s">
        <v>1762</v>
      </c>
      <c r="I661" s="436" t="s">
        <v>1662</v>
      </c>
      <c r="J661" s="434">
        <v>5</v>
      </c>
      <c r="K661" s="437">
        <v>200</v>
      </c>
      <c r="L661" s="437">
        <f>+[3]!Tabla1[[#This Row],[Precio Unitario]]*[3]!Tabla1[[#This Row],[Cantidad de Insumos]]</f>
        <v>1000</v>
      </c>
      <c r="M661" s="438">
        <v>239301</v>
      </c>
      <c r="N661" s="435" t="s">
        <v>1663</v>
      </c>
    </row>
    <row r="662" spans="2:14" ht="12.75" x14ac:dyDescent="0.2">
      <c r="B662" s="433" t="str">
        <f>IF(Tabla1[[#This Row],[Código_Actividad]]="","",CONCATENATE(Tabla1[[#This Row],[POA]],".",Tabla1[[#This Row],[SRS]],".",Tabla1[[#This Row],[AREA]],".",Tabla1[[#This Row],[TIPO]]))</f>
        <v>...</v>
      </c>
      <c r="C662" s="433"/>
      <c r="D662" s="433"/>
      <c r="E662" s="433"/>
      <c r="F662" s="433"/>
      <c r="G662" s="276" t="s">
        <v>1331</v>
      </c>
      <c r="H662" s="277" t="s">
        <v>1778</v>
      </c>
      <c r="I662" s="440" t="s">
        <v>1665</v>
      </c>
      <c r="J662" s="276">
        <v>12</v>
      </c>
      <c r="K662" s="279">
        <v>300</v>
      </c>
      <c r="L662" s="279">
        <f>+[3]!Tabla1[[#This Row],[Precio Unitario]]*[3]!Tabla1[[#This Row],[Cantidad de Insumos]]</f>
        <v>3600</v>
      </c>
      <c r="M662" s="438">
        <v>239301</v>
      </c>
      <c r="N662" s="435" t="s">
        <v>1663</v>
      </c>
    </row>
    <row r="663" spans="2:14" ht="12.75" x14ac:dyDescent="0.2">
      <c r="B663" s="433" t="str">
        <f>IF(Tabla1[[#This Row],[Código_Actividad]]="","",CONCATENATE(Tabla1[[#This Row],[POA]],".",Tabla1[[#This Row],[SRS]],".",Tabla1[[#This Row],[AREA]],".",Tabla1[[#This Row],[TIPO]]))</f>
        <v>...</v>
      </c>
      <c r="C663" s="433"/>
      <c r="D663" s="433"/>
      <c r="E663" s="433"/>
      <c r="F663" s="433"/>
      <c r="G663" s="276" t="s">
        <v>1331</v>
      </c>
      <c r="H663" s="277" t="s">
        <v>1776</v>
      </c>
      <c r="I663" s="440" t="s">
        <v>1670</v>
      </c>
      <c r="J663" s="276">
        <v>1</v>
      </c>
      <c r="K663" s="279">
        <v>20000</v>
      </c>
      <c r="L663" s="279">
        <f>+[3]!Tabla1[[#This Row],[Precio Unitario]]*[3]!Tabla1[[#This Row],[Cantidad de Insumos]]</f>
        <v>20000</v>
      </c>
      <c r="M663" s="438">
        <v>239301</v>
      </c>
      <c r="N663" s="435" t="s">
        <v>1663</v>
      </c>
    </row>
    <row r="664" spans="2:14" ht="12.75" x14ac:dyDescent="0.2">
      <c r="B664" s="433" t="str">
        <f>IF(Tabla1[[#This Row],[Código_Actividad]]="","",CONCATENATE(Tabla1[[#This Row],[POA]],".",Tabla1[[#This Row],[SRS]],".",Tabla1[[#This Row],[AREA]],".",Tabla1[[#This Row],[TIPO]]))</f>
        <v>...</v>
      </c>
      <c r="C664" s="433"/>
      <c r="D664" s="433"/>
      <c r="E664" s="433"/>
      <c r="F664" s="433"/>
      <c r="G664" s="276" t="s">
        <v>1331</v>
      </c>
      <c r="H664" s="277" t="s">
        <v>1777</v>
      </c>
      <c r="I664" s="440" t="s">
        <v>1662</v>
      </c>
      <c r="J664" s="276">
        <v>4</v>
      </c>
      <c r="K664" s="279">
        <v>350</v>
      </c>
      <c r="L664" s="279">
        <f>+[3]!Tabla1[[#This Row],[Precio Unitario]]*[3]!Tabla1[[#This Row],[Cantidad de Insumos]]</f>
        <v>1400</v>
      </c>
      <c r="M664" s="438">
        <v>239301</v>
      </c>
      <c r="N664" s="435" t="s">
        <v>1663</v>
      </c>
    </row>
    <row r="665" spans="2:14" ht="12.75" x14ac:dyDescent="0.2">
      <c r="B665" s="433" t="str">
        <f>IF(Tabla1[[#This Row],[Código_Actividad]]="","",CONCATENATE(Tabla1[[#This Row],[POA]],".",Tabla1[[#This Row],[SRS]],".",Tabla1[[#This Row],[AREA]],".",Tabla1[[#This Row],[TIPO]]))</f>
        <v>...</v>
      </c>
      <c r="C665" s="433"/>
      <c r="D665" s="433"/>
      <c r="E665" s="433"/>
      <c r="F665" s="433"/>
      <c r="G665" s="276" t="s">
        <v>1331</v>
      </c>
      <c r="H665" s="277" t="s">
        <v>1669</v>
      </c>
      <c r="I665" s="440" t="s">
        <v>1670</v>
      </c>
      <c r="J665" s="276">
        <v>3</v>
      </c>
      <c r="K665" s="279">
        <v>300</v>
      </c>
      <c r="L665" s="279">
        <f>+[3]!Tabla1[[#This Row],[Precio Unitario]]*[3]!Tabla1[[#This Row],[Cantidad de Insumos]]</f>
        <v>900</v>
      </c>
      <c r="M665" s="438">
        <v>239301</v>
      </c>
      <c r="N665" s="435" t="s">
        <v>1663</v>
      </c>
    </row>
    <row r="666" spans="2:14" ht="12.75" x14ac:dyDescent="0.2">
      <c r="B666" s="433" t="str">
        <f>IF(Tabla1[[#This Row],[Código_Actividad]]="","",CONCATENATE(Tabla1[[#This Row],[POA]],".",Tabla1[[#This Row],[SRS]],".",Tabla1[[#This Row],[AREA]],".",Tabla1[[#This Row],[TIPO]]))</f>
        <v>...</v>
      </c>
      <c r="C666" s="433"/>
      <c r="D666" s="433"/>
      <c r="E666" s="433"/>
      <c r="F666" s="433"/>
      <c r="G666" s="276" t="s">
        <v>1331</v>
      </c>
      <c r="H666" s="277" t="s">
        <v>1779</v>
      </c>
      <c r="I666" s="440" t="s">
        <v>1662</v>
      </c>
      <c r="J666" s="276">
        <v>5</v>
      </c>
      <c r="K666" s="279">
        <v>200</v>
      </c>
      <c r="L666" s="279">
        <f>+[3]!Tabla1[[#This Row],[Precio Unitario]]*[3]!Tabla1[[#This Row],[Cantidad de Insumos]]</f>
        <v>1000</v>
      </c>
      <c r="M666" s="438">
        <v>239301</v>
      </c>
      <c r="N666" s="435" t="s">
        <v>1663</v>
      </c>
    </row>
    <row r="667" spans="2:14" ht="12.75" x14ac:dyDescent="0.2">
      <c r="B667" s="433" t="str">
        <f>IF(Tabla1[[#This Row],[Código_Actividad]]="","",CONCATENATE(Tabla1[[#This Row],[POA]],".",Tabla1[[#This Row],[SRS]],".",Tabla1[[#This Row],[AREA]],".",Tabla1[[#This Row],[TIPO]]))</f>
        <v>...</v>
      </c>
      <c r="C667" s="433"/>
      <c r="D667" s="433"/>
      <c r="E667" s="433"/>
      <c r="F667" s="433"/>
      <c r="G667" s="276" t="s">
        <v>1331</v>
      </c>
      <c r="H667" s="277" t="s">
        <v>1780</v>
      </c>
      <c r="I667" s="440" t="s">
        <v>1670</v>
      </c>
      <c r="J667" s="276">
        <v>10</v>
      </c>
      <c r="K667" s="279">
        <v>100</v>
      </c>
      <c r="L667" s="279">
        <f>+[3]!Tabla1[[#This Row],[Precio Unitario]]*[3]!Tabla1[[#This Row],[Cantidad de Insumos]]</f>
        <v>1000</v>
      </c>
      <c r="M667" s="438">
        <v>239301</v>
      </c>
      <c r="N667" s="435" t="s">
        <v>1663</v>
      </c>
    </row>
    <row r="668" spans="2:14" ht="12.75" x14ac:dyDescent="0.2">
      <c r="B668" s="433" t="str">
        <f>IF(Tabla1[[#This Row],[Código_Actividad]]="","",CONCATENATE(Tabla1[[#This Row],[POA]],".",Tabla1[[#This Row],[SRS]],".",Tabla1[[#This Row],[AREA]],".",Tabla1[[#This Row],[TIPO]]))</f>
        <v>...</v>
      </c>
      <c r="C668" s="433"/>
      <c r="D668" s="433"/>
      <c r="E668" s="433"/>
      <c r="F668" s="433"/>
      <c r="G668" s="434" t="s">
        <v>1332</v>
      </c>
      <c r="H668" s="435" t="s">
        <v>1664</v>
      </c>
      <c r="I668" s="436" t="s">
        <v>1665</v>
      </c>
      <c r="J668" s="434">
        <v>12</v>
      </c>
      <c r="K668" s="437">
        <v>300</v>
      </c>
      <c r="L668" s="437">
        <f>+[3]!Tabla1[[#This Row],[Precio Unitario]]*[3]!Tabla1[[#This Row],[Cantidad de Insumos]]</f>
        <v>3600</v>
      </c>
      <c r="M668" s="438">
        <v>239301</v>
      </c>
      <c r="N668" s="435" t="s">
        <v>1663</v>
      </c>
    </row>
    <row r="669" spans="2:14" ht="12.75" x14ac:dyDescent="0.2">
      <c r="B669" s="433" t="str">
        <f>IF(Tabla1[[#This Row],[Código_Actividad]]="","",CONCATENATE(Tabla1[[#This Row],[POA]],".",Tabla1[[#This Row],[SRS]],".",Tabla1[[#This Row],[AREA]],".",Tabla1[[#This Row],[TIPO]]))</f>
        <v>...</v>
      </c>
      <c r="C669" s="433"/>
      <c r="D669" s="433"/>
      <c r="E669" s="433"/>
      <c r="F669" s="433"/>
      <c r="G669" s="276" t="s">
        <v>1332</v>
      </c>
      <c r="H669" s="277" t="s">
        <v>1781</v>
      </c>
      <c r="I669" s="440" t="s">
        <v>1670</v>
      </c>
      <c r="J669" s="276">
        <v>1</v>
      </c>
      <c r="K669" s="279">
        <v>2000</v>
      </c>
      <c r="L669" s="279">
        <f>+[3]!Tabla1[[#This Row],[Precio Unitario]]*[3]!Tabla1[[#This Row],[Cantidad de Insumos]]</f>
        <v>2000</v>
      </c>
      <c r="M669" s="438">
        <v>239301</v>
      </c>
      <c r="N669" s="435" t="s">
        <v>1663</v>
      </c>
    </row>
    <row r="670" spans="2:14" ht="12.75" x14ac:dyDescent="0.2">
      <c r="B670" s="433" t="str">
        <f>IF(Tabla1[[#This Row],[Código_Actividad]]="","",CONCATENATE(Tabla1[[#This Row],[POA]],".",Tabla1[[#This Row],[SRS]],".",Tabla1[[#This Row],[AREA]],".",Tabla1[[#This Row],[TIPO]]))</f>
        <v>...</v>
      </c>
      <c r="C670" s="433"/>
      <c r="D670" s="433"/>
      <c r="E670" s="433"/>
      <c r="F670" s="433"/>
      <c r="G670" s="276" t="s">
        <v>1332</v>
      </c>
      <c r="H670" s="277" t="s">
        <v>1782</v>
      </c>
      <c r="I670" s="440" t="s">
        <v>1670</v>
      </c>
      <c r="J670" s="276">
        <v>5</v>
      </c>
      <c r="K670" s="279">
        <v>500</v>
      </c>
      <c r="L670" s="279">
        <f>+[3]!Tabla1[[#This Row],[Precio Unitario]]*[3]!Tabla1[[#This Row],[Cantidad de Insumos]]</f>
        <v>2500</v>
      </c>
      <c r="M670" s="438">
        <v>239301</v>
      </c>
      <c r="N670" s="435" t="s">
        <v>1663</v>
      </c>
    </row>
    <row r="671" spans="2:14" ht="12.75" x14ac:dyDescent="0.2">
      <c r="B671" s="433" t="str">
        <f>IF(Tabla1[[#This Row],[Código_Actividad]]="","",CONCATENATE(Tabla1[[#This Row],[POA]],".",Tabla1[[#This Row],[SRS]],".",Tabla1[[#This Row],[AREA]],".",Tabla1[[#This Row],[TIPO]]))</f>
        <v>...</v>
      </c>
      <c r="C671" s="433"/>
      <c r="D671" s="433"/>
      <c r="E671" s="433"/>
      <c r="F671" s="433"/>
      <c r="G671" s="276" t="s">
        <v>1332</v>
      </c>
      <c r="H671" s="277" t="s">
        <v>1783</v>
      </c>
      <c r="I671" s="440" t="s">
        <v>1714</v>
      </c>
      <c r="J671" s="276">
        <v>5</v>
      </c>
      <c r="K671" s="279">
        <v>350</v>
      </c>
      <c r="L671" s="279">
        <f>+[3]!Tabla1[[#This Row],[Precio Unitario]]*[3]!Tabla1[[#This Row],[Cantidad de Insumos]]</f>
        <v>1750</v>
      </c>
      <c r="M671" s="438">
        <v>239301</v>
      </c>
      <c r="N671" s="435" t="s">
        <v>1663</v>
      </c>
    </row>
    <row r="672" spans="2:14" ht="12.75" x14ac:dyDescent="0.2">
      <c r="B672" s="433" t="str">
        <f>IF(Tabla1[[#This Row],[Código_Actividad]]="","",CONCATENATE(Tabla1[[#This Row],[POA]],".",Tabla1[[#This Row],[SRS]],".",Tabla1[[#This Row],[AREA]],".",Tabla1[[#This Row],[TIPO]]))</f>
        <v>...</v>
      </c>
      <c r="C672" s="433"/>
      <c r="D672" s="433"/>
      <c r="E672" s="433"/>
      <c r="F672" s="433"/>
      <c r="G672" s="276" t="s">
        <v>1332</v>
      </c>
      <c r="H672" s="277" t="s">
        <v>1779</v>
      </c>
      <c r="I672" s="440" t="s">
        <v>1662</v>
      </c>
      <c r="J672" s="276">
        <v>5</v>
      </c>
      <c r="K672" s="279">
        <v>200</v>
      </c>
      <c r="L672" s="279">
        <f>+[3]!Tabla1[[#This Row],[Precio Unitario]]*[3]!Tabla1[[#This Row],[Cantidad de Insumos]]</f>
        <v>1000</v>
      </c>
      <c r="M672" s="438">
        <v>239301</v>
      </c>
      <c r="N672" s="435" t="s">
        <v>1663</v>
      </c>
    </row>
    <row r="673" spans="2:14" ht="12.75" x14ac:dyDescent="0.2">
      <c r="B673" s="433" t="str">
        <f>IF(Tabla1[[#This Row],[Código_Actividad]]="","",CONCATENATE(Tabla1[[#This Row],[POA]],".",Tabla1[[#This Row],[SRS]],".",Tabla1[[#This Row],[AREA]],".",Tabla1[[#This Row],[TIPO]]))</f>
        <v>...</v>
      </c>
      <c r="C673" s="433"/>
      <c r="D673" s="433"/>
      <c r="E673" s="433"/>
      <c r="F673" s="433"/>
      <c r="G673" s="276" t="s">
        <v>1333</v>
      </c>
      <c r="H673" s="277" t="s">
        <v>1664</v>
      </c>
      <c r="I673" s="440" t="s">
        <v>1665</v>
      </c>
      <c r="J673" s="276">
        <v>12</v>
      </c>
      <c r="K673" s="279">
        <v>300</v>
      </c>
      <c r="L673" s="279">
        <f>+[3]!Tabla1[[#This Row],[Precio Unitario]]*[3]!Tabla1[[#This Row],[Cantidad de Insumos]]</f>
        <v>3600</v>
      </c>
      <c r="M673" s="438">
        <v>239301</v>
      </c>
      <c r="N673" s="435" t="s">
        <v>1663</v>
      </c>
    </row>
    <row r="674" spans="2:14" ht="12.75" x14ac:dyDescent="0.2">
      <c r="B674" s="433" t="str">
        <f>IF(Tabla1[[#This Row],[Código_Actividad]]="","",CONCATENATE(Tabla1[[#This Row],[POA]],".",Tabla1[[#This Row],[SRS]],".",Tabla1[[#This Row],[AREA]],".",Tabla1[[#This Row],[TIPO]]))</f>
        <v>...</v>
      </c>
      <c r="C674" s="433"/>
      <c r="D674" s="433"/>
      <c r="E674" s="433"/>
      <c r="F674" s="433"/>
      <c r="G674" s="276" t="s">
        <v>1333</v>
      </c>
      <c r="H674" s="277" t="s">
        <v>1675</v>
      </c>
      <c r="I674" s="440" t="s">
        <v>1670</v>
      </c>
      <c r="J674" s="276">
        <v>1</v>
      </c>
      <c r="K674" s="279">
        <v>20000</v>
      </c>
      <c r="L674" s="279">
        <f>+[3]!Tabla1[[#This Row],[Precio Unitario]]*[3]!Tabla1[[#This Row],[Cantidad de Insumos]]</f>
        <v>20000</v>
      </c>
      <c r="M674" s="438">
        <v>239301</v>
      </c>
      <c r="N674" s="435" t="s">
        <v>1663</v>
      </c>
    </row>
    <row r="675" spans="2:14" ht="12.75" x14ac:dyDescent="0.2">
      <c r="B675" s="433" t="str">
        <f>IF(Tabla1[[#This Row],[Código_Actividad]]="","",CONCATENATE(Tabla1[[#This Row],[POA]],".",Tabla1[[#This Row],[SRS]],".",Tabla1[[#This Row],[AREA]],".",Tabla1[[#This Row],[TIPO]]))</f>
        <v>...</v>
      </c>
      <c r="C675" s="433"/>
      <c r="D675" s="433"/>
      <c r="E675" s="433"/>
      <c r="F675" s="433"/>
      <c r="G675" s="276" t="s">
        <v>1333</v>
      </c>
      <c r="H675" s="277" t="s">
        <v>1784</v>
      </c>
      <c r="I675" s="440" t="s">
        <v>1670</v>
      </c>
      <c r="J675" s="276">
        <v>4</v>
      </c>
      <c r="K675" s="279">
        <v>1000</v>
      </c>
      <c r="L675" s="279">
        <f>+[3]!Tabla1[[#This Row],[Precio Unitario]]*[3]!Tabla1[[#This Row],[Cantidad de Insumos]]</f>
        <v>4000</v>
      </c>
      <c r="M675" s="438">
        <v>239301</v>
      </c>
      <c r="N675" s="435" t="s">
        <v>1663</v>
      </c>
    </row>
    <row r="676" spans="2:14" ht="12.75" x14ac:dyDescent="0.2">
      <c r="B676" s="433" t="str">
        <f>IF(Tabla1[[#This Row],[Código_Actividad]]="","",CONCATENATE(Tabla1[[#This Row],[POA]],".",Tabla1[[#This Row],[SRS]],".",Tabla1[[#This Row],[AREA]],".",Tabla1[[#This Row],[TIPO]]))</f>
        <v>...</v>
      </c>
      <c r="C676" s="433"/>
      <c r="D676" s="433"/>
      <c r="E676" s="433"/>
      <c r="F676" s="433"/>
      <c r="G676" s="276" t="s">
        <v>1333</v>
      </c>
      <c r="H676" s="277" t="s">
        <v>1661</v>
      </c>
      <c r="I676" s="440" t="s">
        <v>1662</v>
      </c>
      <c r="J676" s="276">
        <v>5</v>
      </c>
      <c r="K676" s="279">
        <v>350</v>
      </c>
      <c r="L676" s="279">
        <f>+[3]!Tabla1[[#This Row],[Precio Unitario]]*[3]!Tabla1[[#This Row],[Cantidad de Insumos]]</f>
        <v>1750</v>
      </c>
      <c r="M676" s="438">
        <v>239301</v>
      </c>
      <c r="N676" s="435" t="s">
        <v>1663</v>
      </c>
    </row>
    <row r="677" spans="2:14" ht="12.75" x14ac:dyDescent="0.2">
      <c r="B677" s="433" t="str">
        <f>IF(Tabla1[[#This Row],[Código_Actividad]]="","",CONCATENATE(Tabla1[[#This Row],[POA]],".",Tabla1[[#This Row],[SRS]],".",Tabla1[[#This Row],[AREA]],".",Tabla1[[#This Row],[TIPO]]))</f>
        <v>...</v>
      </c>
      <c r="C677" s="433"/>
      <c r="D677" s="433"/>
      <c r="E677" s="433"/>
      <c r="F677" s="433"/>
      <c r="G677" s="276" t="s">
        <v>1333</v>
      </c>
      <c r="H677" s="277" t="s">
        <v>1781</v>
      </c>
      <c r="I677" s="440" t="s">
        <v>1670</v>
      </c>
      <c r="J677" s="276">
        <v>1</v>
      </c>
      <c r="K677" s="279">
        <v>2000</v>
      </c>
      <c r="L677" s="279">
        <f>+[3]!Tabla1[[#This Row],[Precio Unitario]]*[3]!Tabla1[[#This Row],[Cantidad de Insumos]]</f>
        <v>2000</v>
      </c>
      <c r="M677" s="438">
        <v>239301</v>
      </c>
      <c r="N677" s="435" t="s">
        <v>1663</v>
      </c>
    </row>
    <row r="678" spans="2:14" ht="12.75" x14ac:dyDescent="0.2">
      <c r="B678" s="433" t="str">
        <f>IF(Tabla1[[#This Row],[Código_Actividad]]="","",CONCATENATE(Tabla1[[#This Row],[POA]],".",Tabla1[[#This Row],[SRS]],".",Tabla1[[#This Row],[AREA]],".",Tabla1[[#This Row],[TIPO]]))</f>
        <v>...</v>
      </c>
      <c r="C678" s="433"/>
      <c r="D678" s="433"/>
      <c r="E678" s="433"/>
      <c r="F678" s="433"/>
      <c r="G678" s="276" t="s">
        <v>1333</v>
      </c>
      <c r="H678" s="277" t="s">
        <v>1673</v>
      </c>
      <c r="I678" s="440" t="s">
        <v>1670</v>
      </c>
      <c r="J678" s="276">
        <v>1</v>
      </c>
      <c r="K678" s="279">
        <v>30000</v>
      </c>
      <c r="L678" s="279">
        <f>+[3]!Tabla1[[#This Row],[Precio Unitario]]*[3]!Tabla1[[#This Row],[Cantidad de Insumos]]</f>
        <v>30000</v>
      </c>
      <c r="M678" s="438">
        <v>239301</v>
      </c>
      <c r="N678" s="435" t="s">
        <v>1663</v>
      </c>
    </row>
    <row r="679" spans="2:14" ht="12.75" x14ac:dyDescent="0.2">
      <c r="B679" s="433" t="str">
        <f>IF(Tabla1[[#This Row],[Código_Actividad]]="","",CONCATENATE(Tabla1[[#This Row],[POA]],".",Tabla1[[#This Row],[SRS]],".",Tabla1[[#This Row],[AREA]],".",Tabla1[[#This Row],[TIPO]]))</f>
        <v>...</v>
      </c>
      <c r="C679" s="433"/>
      <c r="D679" s="433"/>
      <c r="E679" s="433"/>
      <c r="F679" s="433"/>
      <c r="G679" s="276" t="s">
        <v>1333</v>
      </c>
      <c r="H679" s="277" t="s">
        <v>1785</v>
      </c>
      <c r="I679" s="440" t="s">
        <v>1670</v>
      </c>
      <c r="J679" s="276">
        <v>1</v>
      </c>
      <c r="K679" s="279">
        <v>40000</v>
      </c>
      <c r="L679" s="279">
        <f>+[3]!Tabla1[[#This Row],[Precio Unitario]]*[3]!Tabla1[[#This Row],[Cantidad de Insumos]]</f>
        <v>40000</v>
      </c>
      <c r="M679" s="438">
        <v>239301</v>
      </c>
      <c r="N679" s="435" t="s">
        <v>1663</v>
      </c>
    </row>
    <row r="680" spans="2:14" ht="12.75" x14ac:dyDescent="0.2">
      <c r="B680" s="433" t="str">
        <f>IF(Tabla1[[#This Row],[Código_Actividad]]="","",CONCATENATE(Tabla1[[#This Row],[POA]],".",Tabla1[[#This Row],[SRS]],".",Tabla1[[#This Row],[AREA]],".",Tabla1[[#This Row],[TIPO]]))</f>
        <v>...</v>
      </c>
      <c r="C680" s="433"/>
      <c r="D680" s="433"/>
      <c r="E680" s="433"/>
      <c r="F680" s="433"/>
      <c r="G680" s="434" t="s">
        <v>1608</v>
      </c>
      <c r="H680" s="435" t="s">
        <v>1664</v>
      </c>
      <c r="I680" s="436" t="s">
        <v>1665</v>
      </c>
      <c r="J680" s="434">
        <v>12</v>
      </c>
      <c r="K680" s="437">
        <v>300</v>
      </c>
      <c r="L680" s="437">
        <f>+[3]!Tabla1[[#This Row],[Precio Unitario]]*[3]!Tabla1[[#This Row],[Cantidad de Insumos]]</f>
        <v>3600</v>
      </c>
      <c r="M680" s="438">
        <v>239301</v>
      </c>
      <c r="N680" s="435" t="s">
        <v>1663</v>
      </c>
    </row>
    <row r="681" spans="2:14" ht="12.75" x14ac:dyDescent="0.2">
      <c r="B681" s="433" t="str">
        <f>IF(Tabla1[[#This Row],[Código_Actividad]]="","",CONCATENATE(Tabla1[[#This Row],[POA]],".",Tabla1[[#This Row],[SRS]],".",Tabla1[[#This Row],[AREA]],".",Tabla1[[#This Row],[TIPO]]))</f>
        <v>...</v>
      </c>
      <c r="C681" s="433"/>
      <c r="D681" s="433"/>
      <c r="E681" s="433"/>
      <c r="F681" s="433"/>
      <c r="G681" s="434" t="s">
        <v>1608</v>
      </c>
      <c r="H681" s="435" t="s">
        <v>1776</v>
      </c>
      <c r="I681" s="436" t="s">
        <v>1670</v>
      </c>
      <c r="J681" s="434">
        <v>1</v>
      </c>
      <c r="K681" s="437">
        <v>20000</v>
      </c>
      <c r="L681" s="437">
        <f>+[3]!Tabla1[[#This Row],[Precio Unitario]]*[3]!Tabla1[[#This Row],[Cantidad de Insumos]]</f>
        <v>20000</v>
      </c>
      <c r="M681" s="438">
        <v>239301</v>
      </c>
      <c r="N681" s="435" t="s">
        <v>1663</v>
      </c>
    </row>
    <row r="682" spans="2:14" ht="12.75" x14ac:dyDescent="0.2">
      <c r="B682" s="433" t="str">
        <f>IF(Tabla1[[#This Row],[Código_Actividad]]="","",CONCATENATE(Tabla1[[#This Row],[POA]],".",Tabla1[[#This Row],[SRS]],".",Tabla1[[#This Row],[AREA]],".",Tabla1[[#This Row],[TIPO]]))</f>
        <v>...</v>
      </c>
      <c r="C682" s="433"/>
      <c r="D682" s="433"/>
      <c r="E682" s="433"/>
      <c r="F682" s="433"/>
      <c r="G682" s="434" t="s">
        <v>1608</v>
      </c>
      <c r="H682" s="435" t="s">
        <v>1777</v>
      </c>
      <c r="I682" s="436" t="s">
        <v>1662</v>
      </c>
      <c r="J682" s="434">
        <v>2</v>
      </c>
      <c r="K682" s="437">
        <v>350</v>
      </c>
      <c r="L682" s="437">
        <f>+[3]!Tabla1[[#This Row],[Precio Unitario]]*[3]!Tabla1[[#This Row],[Cantidad de Insumos]]</f>
        <v>700</v>
      </c>
      <c r="M682" s="438">
        <v>239301</v>
      </c>
      <c r="N682" s="435" t="s">
        <v>1663</v>
      </c>
    </row>
    <row r="683" spans="2:14" ht="12.75" x14ac:dyDescent="0.2">
      <c r="B683" s="433" t="str">
        <f>IF(Tabla1[[#This Row],[Código_Actividad]]="","",CONCATENATE(Tabla1[[#This Row],[POA]],".",Tabla1[[#This Row],[SRS]],".",Tabla1[[#This Row],[AREA]],".",Tabla1[[#This Row],[TIPO]]))</f>
        <v>...</v>
      </c>
      <c r="C683" s="433"/>
      <c r="D683" s="433"/>
      <c r="E683" s="433"/>
      <c r="F683" s="433"/>
      <c r="G683" s="434" t="s">
        <v>1608</v>
      </c>
      <c r="H683" s="435" t="s">
        <v>1762</v>
      </c>
      <c r="I683" s="436" t="s">
        <v>1662</v>
      </c>
      <c r="J683" s="434">
        <v>5</v>
      </c>
      <c r="K683" s="437">
        <v>200</v>
      </c>
      <c r="L683" s="437">
        <f>+[3]!Tabla1[[#This Row],[Precio Unitario]]*[3]!Tabla1[[#This Row],[Cantidad de Insumos]]</f>
        <v>1000</v>
      </c>
      <c r="M683" s="438">
        <v>239301</v>
      </c>
      <c r="N683" s="435" t="s">
        <v>1663</v>
      </c>
    </row>
    <row r="684" spans="2:14" ht="12.75" x14ac:dyDescent="0.2">
      <c r="B684" s="433" t="str">
        <f>IF(Tabla1[[#This Row],[Código_Actividad]]="","",CONCATENATE(Tabla1[[#This Row],[POA]],".",Tabla1[[#This Row],[SRS]],".",Tabla1[[#This Row],[AREA]],".",Tabla1[[#This Row],[TIPO]]))</f>
        <v>...</v>
      </c>
      <c r="C684" s="433"/>
      <c r="D684" s="433"/>
      <c r="E684" s="433"/>
      <c r="F684" s="433"/>
      <c r="G684" s="434" t="s">
        <v>1611</v>
      </c>
      <c r="H684" s="435" t="s">
        <v>1664</v>
      </c>
      <c r="I684" s="436" t="s">
        <v>1665</v>
      </c>
      <c r="J684" s="434">
        <v>12</v>
      </c>
      <c r="K684" s="437">
        <v>300</v>
      </c>
      <c r="L684" s="437">
        <f>+[3]!Tabla1[[#This Row],[Precio Unitario]]*[3]!Tabla1[[#This Row],[Cantidad de Insumos]]</f>
        <v>3600</v>
      </c>
      <c r="M684" s="438">
        <v>239301</v>
      </c>
      <c r="N684" s="435" t="s">
        <v>1663</v>
      </c>
    </row>
    <row r="685" spans="2:14" ht="12.75" x14ac:dyDescent="0.2">
      <c r="B685" s="433" t="str">
        <f>IF(Tabla1[[#This Row],[Código_Actividad]]="","",CONCATENATE(Tabla1[[#This Row],[POA]],".",Tabla1[[#This Row],[SRS]],".",Tabla1[[#This Row],[AREA]],".",Tabla1[[#This Row],[TIPO]]))</f>
        <v>...</v>
      </c>
      <c r="C685" s="433"/>
      <c r="D685" s="433"/>
      <c r="E685" s="433"/>
      <c r="F685" s="433"/>
      <c r="G685" s="434" t="s">
        <v>1611</v>
      </c>
      <c r="H685" s="435" t="s">
        <v>1776</v>
      </c>
      <c r="I685" s="436" t="s">
        <v>1670</v>
      </c>
      <c r="J685" s="434">
        <v>1</v>
      </c>
      <c r="K685" s="437">
        <v>20000</v>
      </c>
      <c r="L685" s="437">
        <f>+[3]!Tabla1[[#This Row],[Precio Unitario]]*[3]!Tabla1[[#This Row],[Cantidad de Insumos]]</f>
        <v>20000</v>
      </c>
      <c r="M685" s="438">
        <v>239301</v>
      </c>
      <c r="N685" s="435" t="s">
        <v>1663</v>
      </c>
    </row>
    <row r="686" spans="2:14" ht="12.75" x14ac:dyDescent="0.2">
      <c r="B686" s="433" t="str">
        <f>IF(Tabla1[[#This Row],[Código_Actividad]]="","",CONCATENATE(Tabla1[[#This Row],[POA]],".",Tabla1[[#This Row],[SRS]],".",Tabla1[[#This Row],[AREA]],".",Tabla1[[#This Row],[TIPO]]))</f>
        <v>...</v>
      </c>
      <c r="C686" s="433"/>
      <c r="D686" s="433"/>
      <c r="E686" s="433"/>
      <c r="F686" s="433"/>
      <c r="G686" s="434" t="s">
        <v>1611</v>
      </c>
      <c r="H686" s="435" t="s">
        <v>1777</v>
      </c>
      <c r="I686" s="436" t="s">
        <v>1662</v>
      </c>
      <c r="J686" s="434">
        <v>2</v>
      </c>
      <c r="K686" s="437">
        <v>350</v>
      </c>
      <c r="L686" s="437">
        <f>+[3]!Tabla1[[#This Row],[Precio Unitario]]*[3]!Tabla1[[#This Row],[Cantidad de Insumos]]</f>
        <v>700</v>
      </c>
      <c r="M686" s="438">
        <v>239301</v>
      </c>
      <c r="N686" s="435" t="s">
        <v>1663</v>
      </c>
    </row>
    <row r="687" spans="2:14" ht="12.75" x14ac:dyDescent="0.2">
      <c r="B687" s="433" t="str">
        <f>IF(Tabla1[[#This Row],[Código_Actividad]]="","",CONCATENATE(Tabla1[[#This Row],[POA]],".",Tabla1[[#This Row],[SRS]],".",Tabla1[[#This Row],[AREA]],".",Tabla1[[#This Row],[TIPO]]))</f>
        <v>...</v>
      </c>
      <c r="C687" s="433"/>
      <c r="D687" s="433"/>
      <c r="E687" s="433"/>
      <c r="F687" s="433"/>
      <c r="G687" s="434" t="s">
        <v>1611</v>
      </c>
      <c r="H687" s="435" t="s">
        <v>1762</v>
      </c>
      <c r="I687" s="436" t="s">
        <v>1662</v>
      </c>
      <c r="J687" s="434">
        <v>3</v>
      </c>
      <c r="K687" s="437">
        <v>200</v>
      </c>
      <c r="L687" s="437">
        <f>+[3]!Tabla1[[#This Row],[Precio Unitario]]*[3]!Tabla1[[#This Row],[Cantidad de Insumos]]</f>
        <v>600</v>
      </c>
      <c r="M687" s="438">
        <v>239301</v>
      </c>
      <c r="N687" s="435" t="s">
        <v>1663</v>
      </c>
    </row>
    <row r="688" spans="2:14" ht="12.75" x14ac:dyDescent="0.2">
      <c r="B688" s="433" t="str">
        <f>IF(Tabla1[[#This Row],[Código_Actividad]]="","",CONCATENATE(Tabla1[[#This Row],[POA]],".",Tabla1[[#This Row],[SRS]],".",Tabla1[[#This Row],[AREA]],".",Tabla1[[#This Row],[TIPO]]))</f>
        <v>...</v>
      </c>
      <c r="C688" s="433"/>
      <c r="D688" s="433"/>
      <c r="E688" s="433"/>
      <c r="F688" s="433"/>
      <c r="G688" s="434" t="s">
        <v>1614</v>
      </c>
      <c r="H688" s="435" t="s">
        <v>1664</v>
      </c>
      <c r="I688" s="436" t="s">
        <v>1665</v>
      </c>
      <c r="J688" s="434">
        <v>10</v>
      </c>
      <c r="K688" s="437">
        <v>300</v>
      </c>
      <c r="L688" s="437">
        <f>+[3]!Tabla1[[#This Row],[Precio Unitario]]*[3]!Tabla1[[#This Row],[Cantidad de Insumos]]</f>
        <v>3000</v>
      </c>
      <c r="M688" s="438">
        <v>239301</v>
      </c>
      <c r="N688" s="435" t="s">
        <v>1663</v>
      </c>
    </row>
    <row r="689" spans="2:14" ht="12.75" x14ac:dyDescent="0.2">
      <c r="B689" s="433" t="str">
        <f>IF(Tabla1[[#This Row],[Código_Actividad]]="","",CONCATENATE(Tabla1[[#This Row],[POA]],".",Tabla1[[#This Row],[SRS]],".",Tabla1[[#This Row],[AREA]],".",Tabla1[[#This Row],[TIPO]]))</f>
        <v>...</v>
      </c>
      <c r="C689" s="433"/>
      <c r="D689" s="433"/>
      <c r="E689" s="433"/>
      <c r="F689" s="433"/>
      <c r="G689" s="434" t="s">
        <v>1614</v>
      </c>
      <c r="H689" s="435" t="s">
        <v>1776</v>
      </c>
      <c r="I689" s="436" t="s">
        <v>1670</v>
      </c>
      <c r="J689" s="434">
        <v>1</v>
      </c>
      <c r="K689" s="437">
        <v>20000</v>
      </c>
      <c r="L689" s="437">
        <f>+[3]!Tabla1[[#This Row],[Precio Unitario]]*[3]!Tabla1[[#This Row],[Cantidad de Insumos]]</f>
        <v>20000</v>
      </c>
      <c r="M689" s="438">
        <v>239301</v>
      </c>
      <c r="N689" s="435" t="s">
        <v>1663</v>
      </c>
    </row>
    <row r="690" spans="2:14" ht="12.75" x14ac:dyDescent="0.2">
      <c r="B690" s="433" t="str">
        <f>IF(Tabla1[[#This Row],[Código_Actividad]]="","",CONCATENATE(Tabla1[[#This Row],[POA]],".",Tabla1[[#This Row],[SRS]],".",Tabla1[[#This Row],[AREA]],".",Tabla1[[#This Row],[TIPO]]))</f>
        <v>...</v>
      </c>
      <c r="C690" s="433"/>
      <c r="D690" s="433"/>
      <c r="E690" s="433"/>
      <c r="F690" s="433"/>
      <c r="G690" s="434" t="s">
        <v>1614</v>
      </c>
      <c r="H690" s="435" t="s">
        <v>1777</v>
      </c>
      <c r="I690" s="436" t="s">
        <v>1662</v>
      </c>
      <c r="J690" s="434">
        <v>2</v>
      </c>
      <c r="K690" s="437">
        <v>350</v>
      </c>
      <c r="L690" s="437">
        <f>+[3]!Tabla1[[#This Row],[Precio Unitario]]*[3]!Tabla1[[#This Row],[Cantidad de Insumos]]</f>
        <v>700</v>
      </c>
      <c r="M690" s="438">
        <v>239301</v>
      </c>
      <c r="N690" s="435" t="s">
        <v>1663</v>
      </c>
    </row>
    <row r="691" spans="2:14" ht="12.75" x14ac:dyDescent="0.2">
      <c r="B691" s="433" t="str">
        <f>IF(Tabla1[[#This Row],[Código_Actividad]]="","",CONCATENATE(Tabla1[[#This Row],[POA]],".",Tabla1[[#This Row],[SRS]],".",Tabla1[[#This Row],[AREA]],".",Tabla1[[#This Row],[TIPO]]))</f>
        <v>...</v>
      </c>
      <c r="C691" s="433"/>
      <c r="D691" s="433"/>
      <c r="E691" s="433"/>
      <c r="F691" s="433"/>
      <c r="G691" s="434" t="s">
        <v>1614</v>
      </c>
      <c r="H691" s="435" t="s">
        <v>1762</v>
      </c>
      <c r="I691" s="436" t="s">
        <v>1662</v>
      </c>
      <c r="J691" s="434">
        <v>5</v>
      </c>
      <c r="K691" s="437">
        <v>200</v>
      </c>
      <c r="L691" s="437">
        <f>+[3]!Tabla1[[#This Row],[Precio Unitario]]*[3]!Tabla1[[#This Row],[Cantidad de Insumos]]</f>
        <v>1000</v>
      </c>
      <c r="M691" s="438">
        <v>239301</v>
      </c>
      <c r="N691" s="435" t="s">
        <v>1663</v>
      </c>
    </row>
    <row r="692" spans="2:14" ht="12.75" x14ac:dyDescent="0.2">
      <c r="B692" s="433" t="str">
        <f>IF(Tabla1[[#This Row],[Código_Actividad]]="","",CONCATENATE(Tabla1[[#This Row],[POA]],".",Tabla1[[#This Row],[SRS]],".",Tabla1[[#This Row],[AREA]],".",Tabla1[[#This Row],[TIPO]]))</f>
        <v>...</v>
      </c>
      <c r="C692" s="433"/>
      <c r="D692" s="433"/>
      <c r="E692" s="433"/>
      <c r="F692" s="433"/>
      <c r="G692" s="434" t="s">
        <v>1617</v>
      </c>
      <c r="H692" s="435" t="s">
        <v>1664</v>
      </c>
      <c r="I692" s="436" t="s">
        <v>1665</v>
      </c>
      <c r="J692" s="434">
        <v>10</v>
      </c>
      <c r="K692" s="437">
        <v>300</v>
      </c>
      <c r="L692" s="437">
        <f>+[3]!Tabla1[[#This Row],[Precio Unitario]]*[3]!Tabla1[[#This Row],[Cantidad de Insumos]]</f>
        <v>3000</v>
      </c>
      <c r="M692" s="438">
        <v>239301</v>
      </c>
      <c r="N692" s="435" t="s">
        <v>1663</v>
      </c>
    </row>
    <row r="693" spans="2:14" ht="12.75" x14ac:dyDescent="0.2">
      <c r="B693" s="433" t="str">
        <f>IF(Tabla1[[#This Row],[Código_Actividad]]="","",CONCATENATE(Tabla1[[#This Row],[POA]],".",Tabla1[[#This Row],[SRS]],".",Tabla1[[#This Row],[AREA]],".",Tabla1[[#This Row],[TIPO]]))</f>
        <v>...</v>
      </c>
      <c r="C693" s="433"/>
      <c r="D693" s="433"/>
      <c r="E693" s="433"/>
      <c r="F693" s="433"/>
      <c r="G693" s="434" t="s">
        <v>1617</v>
      </c>
      <c r="H693" s="435" t="s">
        <v>1776</v>
      </c>
      <c r="I693" s="436" t="s">
        <v>1670</v>
      </c>
      <c r="J693" s="434">
        <v>1</v>
      </c>
      <c r="K693" s="437">
        <v>20000</v>
      </c>
      <c r="L693" s="437">
        <f>+[3]!Tabla1[[#This Row],[Precio Unitario]]*[3]!Tabla1[[#This Row],[Cantidad de Insumos]]</f>
        <v>20000</v>
      </c>
      <c r="M693" s="438">
        <v>239301</v>
      </c>
      <c r="N693" s="435" t="s">
        <v>1663</v>
      </c>
    </row>
    <row r="694" spans="2:14" ht="12.75" x14ac:dyDescent="0.2">
      <c r="B694" s="433" t="str">
        <f>IF(Tabla1[[#This Row],[Código_Actividad]]="","",CONCATENATE(Tabla1[[#This Row],[POA]],".",Tabla1[[#This Row],[SRS]],".",Tabla1[[#This Row],[AREA]],".",Tabla1[[#This Row],[TIPO]]))</f>
        <v>...</v>
      </c>
      <c r="C694" s="433"/>
      <c r="D694" s="433"/>
      <c r="E694" s="433"/>
      <c r="F694" s="433"/>
      <c r="G694" s="434" t="s">
        <v>1617</v>
      </c>
      <c r="H694" s="435" t="s">
        <v>1777</v>
      </c>
      <c r="I694" s="436" t="s">
        <v>1662</v>
      </c>
      <c r="J694" s="434">
        <v>2</v>
      </c>
      <c r="K694" s="437">
        <v>350</v>
      </c>
      <c r="L694" s="437">
        <f>+[3]!Tabla1[[#This Row],[Precio Unitario]]*[3]!Tabla1[[#This Row],[Cantidad de Insumos]]</f>
        <v>700</v>
      </c>
      <c r="M694" s="438">
        <v>239301</v>
      </c>
      <c r="N694" s="435" t="s">
        <v>1663</v>
      </c>
    </row>
    <row r="695" spans="2:14" ht="12.75" x14ac:dyDescent="0.2">
      <c r="B695" s="433" t="str">
        <f>IF(Tabla1[[#This Row],[Código_Actividad]]="","",CONCATENATE(Tabla1[[#This Row],[POA]],".",Tabla1[[#This Row],[SRS]],".",Tabla1[[#This Row],[AREA]],".",Tabla1[[#This Row],[TIPO]]))</f>
        <v>...</v>
      </c>
      <c r="C695" s="433"/>
      <c r="D695" s="433"/>
      <c r="E695" s="433"/>
      <c r="F695" s="433"/>
      <c r="G695" s="434" t="s">
        <v>1617</v>
      </c>
      <c r="H695" s="435" t="s">
        <v>1762</v>
      </c>
      <c r="I695" s="436" t="s">
        <v>1662</v>
      </c>
      <c r="J695" s="434">
        <v>2</v>
      </c>
      <c r="K695" s="437">
        <v>200</v>
      </c>
      <c r="L695" s="437">
        <f>+[3]!Tabla1[[#This Row],[Precio Unitario]]*[3]!Tabla1[[#This Row],[Cantidad de Insumos]]</f>
        <v>400</v>
      </c>
      <c r="M695" s="438">
        <v>239301</v>
      </c>
      <c r="N695" s="435" t="s">
        <v>1663</v>
      </c>
    </row>
    <row r="696" spans="2:14" ht="12.75" x14ac:dyDescent="0.2">
      <c r="B696" s="433" t="str">
        <f>IF(Tabla1[[#This Row],[Código_Actividad]]="","",CONCATENATE(Tabla1[[#This Row],[POA]],".",Tabla1[[#This Row],[SRS]],".",Tabla1[[#This Row],[AREA]],".",Tabla1[[#This Row],[TIPO]]))</f>
        <v>...</v>
      </c>
      <c r="C696" s="433"/>
      <c r="D696" s="433"/>
      <c r="E696" s="433"/>
      <c r="F696" s="433"/>
      <c r="G696" s="434" t="s">
        <v>1619</v>
      </c>
      <c r="H696" s="435" t="s">
        <v>1664</v>
      </c>
      <c r="I696" s="436" t="s">
        <v>1665</v>
      </c>
      <c r="J696" s="434">
        <v>8</v>
      </c>
      <c r="K696" s="437">
        <v>300</v>
      </c>
      <c r="L696" s="437">
        <f>+[3]!Tabla1[[#This Row],[Precio Unitario]]*[3]!Tabla1[[#This Row],[Cantidad de Insumos]]</f>
        <v>2400</v>
      </c>
      <c r="M696" s="438">
        <v>239301</v>
      </c>
      <c r="N696" s="435" t="s">
        <v>1663</v>
      </c>
    </row>
    <row r="697" spans="2:14" ht="12.75" x14ac:dyDescent="0.2">
      <c r="B697" s="433" t="str">
        <f>IF(Tabla1[[#This Row],[Código_Actividad]]="","",CONCATENATE(Tabla1[[#This Row],[POA]],".",Tabla1[[#This Row],[SRS]],".",Tabla1[[#This Row],[AREA]],".",Tabla1[[#This Row],[TIPO]]))</f>
        <v>...</v>
      </c>
      <c r="C697" s="433"/>
      <c r="D697" s="433"/>
      <c r="E697" s="433"/>
      <c r="F697" s="433"/>
      <c r="G697" s="434" t="s">
        <v>1619</v>
      </c>
      <c r="H697" s="435" t="s">
        <v>1776</v>
      </c>
      <c r="I697" s="436" t="s">
        <v>1670</v>
      </c>
      <c r="J697" s="434">
        <v>1</v>
      </c>
      <c r="K697" s="437">
        <v>20000</v>
      </c>
      <c r="L697" s="437">
        <f>+[3]!Tabla1[[#This Row],[Precio Unitario]]*[3]!Tabla1[[#This Row],[Cantidad de Insumos]]</f>
        <v>20000</v>
      </c>
      <c r="M697" s="438">
        <v>239301</v>
      </c>
      <c r="N697" s="435" t="s">
        <v>1663</v>
      </c>
    </row>
    <row r="698" spans="2:14" ht="12.75" x14ac:dyDescent="0.2">
      <c r="B698" s="433" t="str">
        <f>IF(Tabla1[[#This Row],[Código_Actividad]]="","",CONCATENATE(Tabla1[[#This Row],[POA]],".",Tabla1[[#This Row],[SRS]],".",Tabla1[[#This Row],[AREA]],".",Tabla1[[#This Row],[TIPO]]))</f>
        <v>...</v>
      </c>
      <c r="C698" s="433"/>
      <c r="D698" s="433"/>
      <c r="E698" s="433"/>
      <c r="F698" s="433"/>
      <c r="G698" s="434" t="s">
        <v>1619</v>
      </c>
      <c r="H698" s="435" t="s">
        <v>1777</v>
      </c>
      <c r="I698" s="436" t="s">
        <v>1662</v>
      </c>
      <c r="J698" s="434">
        <v>2</v>
      </c>
      <c r="K698" s="437">
        <v>350</v>
      </c>
      <c r="L698" s="437">
        <f>+[3]!Tabla1[[#This Row],[Precio Unitario]]*[3]!Tabla1[[#This Row],[Cantidad de Insumos]]</f>
        <v>700</v>
      </c>
      <c r="M698" s="438">
        <v>239301</v>
      </c>
      <c r="N698" s="435" t="s">
        <v>1663</v>
      </c>
    </row>
    <row r="699" spans="2:14" ht="12.75" x14ac:dyDescent="0.2">
      <c r="B699" s="433" t="str">
        <f>IF(Tabla1[[#This Row],[Código_Actividad]]="","",CONCATENATE(Tabla1[[#This Row],[POA]],".",Tabla1[[#This Row],[SRS]],".",Tabla1[[#This Row],[AREA]],".",Tabla1[[#This Row],[TIPO]]))</f>
        <v>...</v>
      </c>
      <c r="C699" s="433"/>
      <c r="D699" s="433"/>
      <c r="E699" s="433"/>
      <c r="F699" s="433"/>
      <c r="G699" s="434" t="s">
        <v>1619</v>
      </c>
      <c r="H699" s="435" t="s">
        <v>1762</v>
      </c>
      <c r="I699" s="436" t="s">
        <v>1662</v>
      </c>
      <c r="J699" s="434">
        <v>5</v>
      </c>
      <c r="K699" s="437">
        <v>200</v>
      </c>
      <c r="L699" s="437">
        <f>+[3]!Tabla1[[#This Row],[Precio Unitario]]*[3]!Tabla1[[#This Row],[Cantidad de Insumos]]</f>
        <v>1000</v>
      </c>
      <c r="M699" s="438">
        <v>239301</v>
      </c>
      <c r="N699" s="435" t="s">
        <v>1663</v>
      </c>
    </row>
    <row r="700" spans="2:14" ht="12.75" x14ac:dyDescent="0.2">
      <c r="B700" s="433" t="str">
        <f>IF(Tabla1[[#This Row],[Código_Actividad]]="","",CONCATENATE(Tabla1[[#This Row],[POA]],".",Tabla1[[#This Row],[SRS]],".",Tabla1[[#This Row],[AREA]],".",Tabla1[[#This Row],[TIPO]]))</f>
        <v>...</v>
      </c>
      <c r="C700" s="433"/>
      <c r="D700" s="433"/>
      <c r="E700" s="433"/>
      <c r="F700" s="433"/>
      <c r="G700" s="434" t="s">
        <v>1622</v>
      </c>
      <c r="H700" s="435" t="s">
        <v>1664</v>
      </c>
      <c r="I700" s="436" t="s">
        <v>1665</v>
      </c>
      <c r="J700" s="434">
        <v>10</v>
      </c>
      <c r="K700" s="437">
        <v>300</v>
      </c>
      <c r="L700" s="437">
        <f>+[3]!Tabla1[[#This Row],[Precio Unitario]]*[3]!Tabla1[[#This Row],[Cantidad de Insumos]]</f>
        <v>3000</v>
      </c>
      <c r="M700" s="438">
        <v>239301</v>
      </c>
      <c r="N700" s="435" t="s">
        <v>1663</v>
      </c>
    </row>
    <row r="701" spans="2:14" ht="12.75" x14ac:dyDescent="0.2">
      <c r="B701" s="433" t="str">
        <f>IF(Tabla1[[#This Row],[Código_Actividad]]="","",CONCATENATE(Tabla1[[#This Row],[POA]],".",Tabla1[[#This Row],[SRS]],".",Tabla1[[#This Row],[AREA]],".",Tabla1[[#This Row],[TIPO]]))</f>
        <v>...</v>
      </c>
      <c r="C701" s="433"/>
      <c r="D701" s="433"/>
      <c r="E701" s="433"/>
      <c r="F701" s="433"/>
      <c r="G701" s="434" t="s">
        <v>1622</v>
      </c>
      <c r="H701" s="435" t="s">
        <v>1776</v>
      </c>
      <c r="I701" s="436" t="s">
        <v>1670</v>
      </c>
      <c r="J701" s="434">
        <v>1</v>
      </c>
      <c r="K701" s="437">
        <v>20000</v>
      </c>
      <c r="L701" s="437">
        <f>+[3]!Tabla1[[#This Row],[Precio Unitario]]*[3]!Tabla1[[#This Row],[Cantidad de Insumos]]</f>
        <v>20000</v>
      </c>
      <c r="M701" s="438">
        <v>239301</v>
      </c>
      <c r="N701" s="435" t="s">
        <v>1663</v>
      </c>
    </row>
    <row r="702" spans="2:14" ht="12.75" x14ac:dyDescent="0.2">
      <c r="B702" s="433" t="str">
        <f>IF(Tabla1[[#This Row],[Código_Actividad]]="","",CONCATENATE(Tabla1[[#This Row],[POA]],".",Tabla1[[#This Row],[SRS]],".",Tabla1[[#This Row],[AREA]],".",Tabla1[[#This Row],[TIPO]]))</f>
        <v>...</v>
      </c>
      <c r="C702" s="433"/>
      <c r="D702" s="433"/>
      <c r="E702" s="433"/>
      <c r="F702" s="433"/>
      <c r="G702" s="434" t="s">
        <v>1622</v>
      </c>
      <c r="H702" s="435" t="s">
        <v>1777</v>
      </c>
      <c r="I702" s="436" t="s">
        <v>1662</v>
      </c>
      <c r="J702" s="434">
        <v>2</v>
      </c>
      <c r="K702" s="437">
        <v>350</v>
      </c>
      <c r="L702" s="437">
        <f>+[3]!Tabla1[[#This Row],[Precio Unitario]]*[3]!Tabla1[[#This Row],[Cantidad de Insumos]]</f>
        <v>700</v>
      </c>
      <c r="M702" s="438">
        <v>239301</v>
      </c>
      <c r="N702" s="435" t="s">
        <v>1663</v>
      </c>
    </row>
    <row r="703" spans="2:14" ht="12.75" x14ac:dyDescent="0.2">
      <c r="B703" s="433" t="str">
        <f>IF(Tabla1[[#This Row],[Código_Actividad]]="","",CONCATENATE(Tabla1[[#This Row],[POA]],".",Tabla1[[#This Row],[SRS]],".",Tabla1[[#This Row],[AREA]],".",Tabla1[[#This Row],[TIPO]]))</f>
        <v>...</v>
      </c>
      <c r="C703" s="433"/>
      <c r="D703" s="433"/>
      <c r="E703" s="433"/>
      <c r="F703" s="433"/>
      <c r="G703" s="434" t="s">
        <v>1622</v>
      </c>
      <c r="H703" s="435" t="s">
        <v>1762</v>
      </c>
      <c r="I703" s="436" t="s">
        <v>1662</v>
      </c>
      <c r="J703" s="434">
        <v>5</v>
      </c>
      <c r="K703" s="437">
        <v>200</v>
      </c>
      <c r="L703" s="437">
        <f>+[3]!Tabla1[[#This Row],[Precio Unitario]]*[3]!Tabla1[[#This Row],[Cantidad de Insumos]]</f>
        <v>1000</v>
      </c>
      <c r="M703" s="438">
        <v>239301</v>
      </c>
      <c r="N703" s="435" t="s">
        <v>1663</v>
      </c>
    </row>
    <row r="704" spans="2:14" ht="12.75" x14ac:dyDescent="0.2">
      <c r="B704" s="433" t="str">
        <f>IF(Tabla1[[#This Row],[Código_Actividad]]="","",CONCATENATE(Tabla1[[#This Row],[POA]],".",Tabla1[[#This Row],[SRS]],".",Tabla1[[#This Row],[AREA]],".",Tabla1[[#This Row],[TIPO]]))</f>
        <v>...</v>
      </c>
      <c r="C704" s="433"/>
      <c r="D704" s="433"/>
      <c r="E704" s="433"/>
      <c r="F704" s="433"/>
      <c r="G704" s="276" t="s">
        <v>1334</v>
      </c>
      <c r="H704" s="277" t="s">
        <v>1778</v>
      </c>
      <c r="I704" s="440" t="s">
        <v>1665</v>
      </c>
      <c r="J704" s="276">
        <v>10</v>
      </c>
      <c r="K704" s="279">
        <v>300</v>
      </c>
      <c r="L704" s="279">
        <f>+[3]!Tabla1[[#This Row],[Precio Unitario]]*[3]!Tabla1[[#This Row],[Cantidad de Insumos]]</f>
        <v>3000</v>
      </c>
      <c r="M704" s="438">
        <v>239301</v>
      </c>
      <c r="N704" s="435" t="s">
        <v>1663</v>
      </c>
    </row>
    <row r="705" spans="2:14" ht="12.75" x14ac:dyDescent="0.2">
      <c r="B705" s="433" t="str">
        <f>IF(Tabla1[[#This Row],[Código_Actividad]]="","",CONCATENATE(Tabla1[[#This Row],[POA]],".",Tabla1[[#This Row],[SRS]],".",Tabla1[[#This Row],[AREA]],".",Tabla1[[#This Row],[TIPO]]))</f>
        <v>...</v>
      </c>
      <c r="C705" s="433"/>
      <c r="D705" s="433"/>
      <c r="E705" s="433"/>
      <c r="F705" s="433"/>
      <c r="G705" s="276" t="s">
        <v>1334</v>
      </c>
      <c r="H705" s="277" t="s">
        <v>1780</v>
      </c>
      <c r="I705" s="440" t="s">
        <v>1670</v>
      </c>
      <c r="J705" s="276">
        <v>5</v>
      </c>
      <c r="K705" s="279">
        <v>100</v>
      </c>
      <c r="L705" s="279">
        <f>+[3]!Tabla1[[#This Row],[Precio Unitario]]*[3]!Tabla1[[#This Row],[Cantidad de Insumos]]</f>
        <v>500</v>
      </c>
      <c r="M705" s="438">
        <v>239301</v>
      </c>
      <c r="N705" s="435" t="s">
        <v>1663</v>
      </c>
    </row>
    <row r="706" spans="2:14" ht="12.75" x14ac:dyDescent="0.2">
      <c r="B706" s="433" t="str">
        <f>IF(Tabla1[[#This Row],[Código_Actividad]]="","",CONCATENATE(Tabla1[[#This Row],[POA]],".",Tabla1[[#This Row],[SRS]],".",Tabla1[[#This Row],[AREA]],".",Tabla1[[#This Row],[TIPO]]))</f>
        <v>...</v>
      </c>
      <c r="C706" s="433"/>
      <c r="D706" s="433"/>
      <c r="E706" s="433"/>
      <c r="F706" s="433"/>
      <c r="G706" s="276" t="s">
        <v>1334</v>
      </c>
      <c r="H706" s="277" t="s">
        <v>1661</v>
      </c>
      <c r="I706" s="440" t="s">
        <v>1662</v>
      </c>
      <c r="J706" s="276">
        <v>2</v>
      </c>
      <c r="K706" s="279">
        <v>350</v>
      </c>
      <c r="L706" s="279">
        <f>+[3]!Tabla1[[#This Row],[Precio Unitario]]*[3]!Tabla1[[#This Row],[Cantidad de Insumos]]</f>
        <v>700</v>
      </c>
      <c r="M706" s="438">
        <v>239301</v>
      </c>
      <c r="N706" s="435" t="s">
        <v>1663</v>
      </c>
    </row>
    <row r="707" spans="2:14" ht="12.75" x14ac:dyDescent="0.2">
      <c r="B707" s="433" t="str">
        <f>IF(Tabla1[[#This Row],[Código_Actividad]]="","",CONCATENATE(Tabla1[[#This Row],[POA]],".",Tabla1[[#This Row],[SRS]],".",Tabla1[[#This Row],[AREA]],".",Tabla1[[#This Row],[TIPO]]))</f>
        <v>...</v>
      </c>
      <c r="C707" s="433"/>
      <c r="D707" s="433"/>
      <c r="E707" s="433"/>
      <c r="F707" s="433"/>
      <c r="G707" s="276" t="s">
        <v>1334</v>
      </c>
      <c r="H707" s="277" t="s">
        <v>1762</v>
      </c>
      <c r="I707" s="440" t="s">
        <v>1662</v>
      </c>
      <c r="J707" s="276">
        <v>3</v>
      </c>
      <c r="K707" s="279">
        <v>200</v>
      </c>
      <c r="L707" s="279">
        <f>+[3]!Tabla1[[#This Row],[Precio Unitario]]*[3]!Tabla1[[#This Row],[Cantidad de Insumos]]</f>
        <v>600</v>
      </c>
      <c r="M707" s="438">
        <v>239301</v>
      </c>
      <c r="N707" s="435" t="s">
        <v>1663</v>
      </c>
    </row>
    <row r="708" spans="2:14" ht="12.75" x14ac:dyDescent="0.2">
      <c r="B708" s="433" t="str">
        <f>IF(Tabla1[[#This Row],[Código_Actividad]]="","",CONCATENATE(Tabla1[[#This Row],[POA]],".",Tabla1[[#This Row],[SRS]],".",Tabla1[[#This Row],[AREA]],".",Tabla1[[#This Row],[TIPO]]))</f>
        <v>...</v>
      </c>
      <c r="C708" s="433"/>
      <c r="D708" s="433"/>
      <c r="E708" s="433"/>
      <c r="F708" s="433"/>
      <c r="G708" s="276" t="s">
        <v>1334</v>
      </c>
      <c r="H708" s="277" t="s">
        <v>1675</v>
      </c>
      <c r="I708" s="440" t="s">
        <v>1670</v>
      </c>
      <c r="J708" s="276">
        <v>1</v>
      </c>
      <c r="K708" s="279">
        <v>20000</v>
      </c>
      <c r="L708" s="279">
        <f>+[3]!Tabla1[[#This Row],[Precio Unitario]]*[3]!Tabla1[[#This Row],[Cantidad de Insumos]]</f>
        <v>20000</v>
      </c>
      <c r="M708" s="438">
        <v>239301</v>
      </c>
      <c r="N708" s="435" t="s">
        <v>1663</v>
      </c>
    </row>
    <row r="709" spans="2:14" ht="12.75" x14ac:dyDescent="0.2">
      <c r="B709" s="433" t="str">
        <f>IF(Tabla1[[#This Row],[Código_Actividad]]="","",CONCATENATE(Tabla1[[#This Row],[POA]],".",Tabla1[[#This Row],[SRS]],".",Tabla1[[#This Row],[AREA]],".",Tabla1[[#This Row],[TIPO]]))</f>
        <v>...</v>
      </c>
      <c r="C709" s="433"/>
      <c r="D709" s="433"/>
      <c r="E709" s="433"/>
      <c r="F709" s="433"/>
      <c r="G709" s="276" t="s">
        <v>1428</v>
      </c>
      <c r="H709" s="277" t="s">
        <v>1675</v>
      </c>
      <c r="I709" s="440" t="s">
        <v>1670</v>
      </c>
      <c r="J709" s="276">
        <v>1</v>
      </c>
      <c r="K709" s="279">
        <v>20000</v>
      </c>
      <c r="L709" s="279">
        <f>+[3]!Tabla1[[#This Row],[Precio Unitario]]*[3]!Tabla1[[#This Row],[Cantidad de Insumos]]</f>
        <v>20000</v>
      </c>
      <c r="M709" s="438">
        <v>239301</v>
      </c>
      <c r="N709" s="435" t="s">
        <v>1663</v>
      </c>
    </row>
    <row r="710" spans="2:14" ht="12.75" x14ac:dyDescent="0.2">
      <c r="B710" s="433" t="str">
        <f>IF(Tabla1[[#This Row],[Código_Actividad]]="","",CONCATENATE(Tabla1[[#This Row],[POA]],".",Tabla1[[#This Row],[SRS]],".",Tabla1[[#This Row],[AREA]],".",Tabla1[[#This Row],[TIPO]]))</f>
        <v>...</v>
      </c>
      <c r="C710" s="433"/>
      <c r="D710" s="433"/>
      <c r="E710" s="433"/>
      <c r="F710" s="433"/>
      <c r="G710" s="276" t="s">
        <v>1428</v>
      </c>
      <c r="H710" s="277" t="s">
        <v>1786</v>
      </c>
      <c r="I710" s="440" t="s">
        <v>1670</v>
      </c>
      <c r="J710" s="276">
        <v>1</v>
      </c>
      <c r="K710" s="279">
        <v>20000</v>
      </c>
      <c r="L710" s="279">
        <f>+[3]!Tabla1[[#This Row],[Precio Unitario]]*[3]!Tabla1[[#This Row],[Cantidad de Insumos]]</f>
        <v>20000</v>
      </c>
      <c r="M710" s="438">
        <v>239301</v>
      </c>
      <c r="N710" s="435" t="s">
        <v>1663</v>
      </c>
    </row>
    <row r="711" spans="2:14" ht="12.75" x14ac:dyDescent="0.2">
      <c r="B711" s="433" t="str">
        <f>IF(Tabla1[[#This Row],[Código_Actividad]]="","",CONCATENATE(Tabla1[[#This Row],[POA]],".",Tabla1[[#This Row],[SRS]],".",Tabla1[[#This Row],[AREA]],".",Tabla1[[#This Row],[TIPO]]))</f>
        <v>...</v>
      </c>
      <c r="C711" s="433"/>
      <c r="D711" s="433"/>
      <c r="E711" s="433"/>
      <c r="F711" s="433"/>
      <c r="G711" s="276" t="s">
        <v>1428</v>
      </c>
      <c r="H711" s="277" t="s">
        <v>1673</v>
      </c>
      <c r="I711" s="440" t="s">
        <v>1670</v>
      </c>
      <c r="J711" s="276">
        <v>1</v>
      </c>
      <c r="K711" s="279">
        <v>30000</v>
      </c>
      <c r="L711" s="279">
        <f>+[3]!Tabla1[[#This Row],[Precio Unitario]]*[3]!Tabla1[[#This Row],[Cantidad de Insumos]]</f>
        <v>30000</v>
      </c>
      <c r="M711" s="438">
        <v>239301</v>
      </c>
      <c r="N711" s="435" t="s">
        <v>1663</v>
      </c>
    </row>
    <row r="712" spans="2:14" ht="12.75" x14ac:dyDescent="0.2">
      <c r="B712" s="433" t="str">
        <f>IF(Tabla1[[#This Row],[Código_Actividad]]="","",CONCATENATE(Tabla1[[#This Row],[POA]],".",Tabla1[[#This Row],[SRS]],".",Tabla1[[#This Row],[AREA]],".",Tabla1[[#This Row],[TIPO]]))</f>
        <v>...</v>
      </c>
      <c r="C712" s="433"/>
      <c r="D712" s="433"/>
      <c r="E712" s="433"/>
      <c r="F712" s="433"/>
      <c r="G712" s="276" t="s">
        <v>1428</v>
      </c>
      <c r="H712" s="277" t="s">
        <v>1664</v>
      </c>
      <c r="I712" s="440" t="s">
        <v>1665</v>
      </c>
      <c r="J712" s="276">
        <v>12</v>
      </c>
      <c r="K712" s="279">
        <v>300</v>
      </c>
      <c r="L712" s="279">
        <f>+[3]!Tabla1[[#This Row],[Precio Unitario]]*[3]!Tabla1[[#This Row],[Cantidad de Insumos]]</f>
        <v>3600</v>
      </c>
      <c r="M712" s="438">
        <v>239301</v>
      </c>
      <c r="N712" s="435" t="s">
        <v>1663</v>
      </c>
    </row>
    <row r="713" spans="2:14" ht="12.75" x14ac:dyDescent="0.2">
      <c r="B713" s="433" t="str">
        <f>IF(Tabla1[[#This Row],[Código_Actividad]]="","",CONCATENATE(Tabla1[[#This Row],[POA]],".",Tabla1[[#This Row],[SRS]],".",Tabla1[[#This Row],[AREA]],".",Tabla1[[#This Row],[TIPO]]))</f>
        <v>...</v>
      </c>
      <c r="C713" s="433"/>
      <c r="D713" s="433"/>
      <c r="E713" s="433"/>
      <c r="F713" s="433"/>
      <c r="G713" s="276" t="s">
        <v>1428</v>
      </c>
      <c r="H713" s="277" t="s">
        <v>1741</v>
      </c>
      <c r="I713" s="440" t="s">
        <v>1718</v>
      </c>
      <c r="J713" s="276">
        <v>10</v>
      </c>
      <c r="K713" s="279">
        <v>80</v>
      </c>
      <c r="L713" s="279">
        <f>+[3]!Tabla1[[#This Row],[Precio Unitario]]*[3]!Tabla1[[#This Row],[Cantidad de Insumos]]</f>
        <v>800</v>
      </c>
      <c r="M713" s="438">
        <v>239301</v>
      </c>
      <c r="N713" s="435" t="s">
        <v>1663</v>
      </c>
    </row>
    <row r="714" spans="2:14" ht="12.75" x14ac:dyDescent="0.2">
      <c r="B714" s="433" t="str">
        <f>IF(Tabla1[[#This Row],[Código_Actividad]]="","",CONCATENATE(Tabla1[[#This Row],[POA]],".",Tabla1[[#This Row],[SRS]],".",Tabla1[[#This Row],[AREA]],".",Tabla1[[#This Row],[TIPO]]))</f>
        <v>...</v>
      </c>
      <c r="C714" s="433"/>
      <c r="D714" s="433"/>
      <c r="E714" s="433"/>
      <c r="F714" s="433"/>
      <c r="G714" s="276" t="s">
        <v>1428</v>
      </c>
      <c r="H714" s="277" t="s">
        <v>1742</v>
      </c>
      <c r="I714" s="440" t="s">
        <v>1718</v>
      </c>
      <c r="J714" s="276">
        <v>10</v>
      </c>
      <c r="K714" s="279">
        <v>200</v>
      </c>
      <c r="L714" s="279">
        <f>+[3]!Tabla1[[#This Row],[Precio Unitario]]*[3]!Tabla1[[#This Row],[Cantidad de Insumos]]</f>
        <v>2000</v>
      </c>
      <c r="M714" s="438">
        <v>239301</v>
      </c>
      <c r="N714" s="435" t="s">
        <v>1663</v>
      </c>
    </row>
    <row r="715" spans="2:14" ht="12.75" x14ac:dyDescent="0.2">
      <c r="B715" s="433" t="str">
        <f>IF(Tabla1[[#This Row],[Código_Actividad]]="","",CONCATENATE(Tabla1[[#This Row],[POA]],".",Tabla1[[#This Row],[SRS]],".",Tabla1[[#This Row],[AREA]],".",Tabla1[[#This Row],[TIPO]]))</f>
        <v>...</v>
      </c>
      <c r="C715" s="433"/>
      <c r="D715" s="433"/>
      <c r="E715" s="433"/>
      <c r="F715" s="433"/>
      <c r="G715" s="434" t="s">
        <v>1428</v>
      </c>
      <c r="H715" s="435" t="s">
        <v>1666</v>
      </c>
      <c r="I715" s="436" t="s">
        <v>1667</v>
      </c>
      <c r="J715" s="434">
        <v>5</v>
      </c>
      <c r="K715" s="437">
        <v>200</v>
      </c>
      <c r="L715" s="437">
        <f>+[3]!Tabla1[[#This Row],[Precio Unitario]]*[3]!Tabla1[[#This Row],[Cantidad de Insumos]]</f>
        <v>1000</v>
      </c>
      <c r="M715" s="438">
        <v>239301</v>
      </c>
      <c r="N715" s="435" t="s">
        <v>1663</v>
      </c>
    </row>
    <row r="716" spans="2:14" ht="12.75" x14ac:dyDescent="0.2">
      <c r="B716" s="433" t="str">
        <f>IF(Tabla1[[#This Row],[Código_Actividad]]="","",CONCATENATE(Tabla1[[#This Row],[POA]],".",Tabla1[[#This Row],[SRS]],".",Tabla1[[#This Row],[AREA]],".",Tabla1[[#This Row],[TIPO]]))</f>
        <v>...</v>
      </c>
      <c r="C716" s="433"/>
      <c r="D716" s="433"/>
      <c r="E716" s="433"/>
      <c r="F716" s="433"/>
      <c r="G716" s="434" t="s">
        <v>1428</v>
      </c>
      <c r="H716" s="435" t="s">
        <v>1668</v>
      </c>
      <c r="I716" s="436" t="s">
        <v>1667</v>
      </c>
      <c r="J716" s="434">
        <v>5</v>
      </c>
      <c r="K716" s="437">
        <v>200</v>
      </c>
      <c r="L716" s="437">
        <f>+[3]!Tabla1[[#This Row],[Precio Unitario]]*[3]!Tabla1[[#This Row],[Cantidad de Insumos]]</f>
        <v>1000</v>
      </c>
      <c r="M716" s="438">
        <v>239301</v>
      </c>
      <c r="N716" s="435" t="s">
        <v>1663</v>
      </c>
    </row>
    <row r="717" spans="2:14" ht="12.75" x14ac:dyDescent="0.2">
      <c r="B717" s="433" t="str">
        <f>IF(Tabla1[[#This Row],[Código_Actividad]]="","",CONCATENATE(Tabla1[[#This Row],[POA]],".",Tabla1[[#This Row],[SRS]],".",Tabla1[[#This Row],[AREA]],".",Tabla1[[#This Row],[TIPO]]))</f>
        <v>...</v>
      </c>
      <c r="C717" s="433"/>
      <c r="D717" s="433"/>
      <c r="E717" s="433"/>
      <c r="F717" s="433"/>
      <c r="G717" s="276" t="s">
        <v>1428</v>
      </c>
      <c r="H717" s="277" t="s">
        <v>1671</v>
      </c>
      <c r="I717" s="440" t="s">
        <v>1667</v>
      </c>
      <c r="J717" s="276">
        <v>5</v>
      </c>
      <c r="K717" s="279">
        <v>200</v>
      </c>
      <c r="L717" s="279">
        <f>+[3]!Tabla1[[#This Row],[Precio Unitario]]*[3]!Tabla1[[#This Row],[Cantidad de Insumos]]</f>
        <v>1000</v>
      </c>
      <c r="M717" s="438">
        <v>239301</v>
      </c>
      <c r="N717" s="435" t="s">
        <v>1663</v>
      </c>
    </row>
    <row r="718" spans="2:14" ht="12.75" x14ac:dyDescent="0.2">
      <c r="B718" s="433" t="str">
        <f>IF(Tabla1[[#This Row],[Código_Actividad]]="","",CONCATENATE(Tabla1[[#This Row],[POA]],".",Tabla1[[#This Row],[SRS]],".",Tabla1[[#This Row],[AREA]],".",Tabla1[[#This Row],[TIPO]]))</f>
        <v>...</v>
      </c>
      <c r="C718" s="433"/>
      <c r="D718" s="433"/>
      <c r="E718" s="433"/>
      <c r="F718" s="433"/>
      <c r="G718" s="276" t="s">
        <v>1428</v>
      </c>
      <c r="H718" s="277" t="s">
        <v>1669</v>
      </c>
      <c r="I718" s="440" t="s">
        <v>1718</v>
      </c>
      <c r="J718" s="276">
        <v>2</v>
      </c>
      <c r="K718" s="279">
        <v>300</v>
      </c>
      <c r="L718" s="279">
        <f>+[3]!Tabla1[[#This Row],[Precio Unitario]]*[3]!Tabla1[[#This Row],[Cantidad de Insumos]]</f>
        <v>600</v>
      </c>
      <c r="M718" s="438">
        <v>239301</v>
      </c>
      <c r="N718" s="435" t="s">
        <v>1663</v>
      </c>
    </row>
    <row r="719" spans="2:14" ht="12.75" x14ac:dyDescent="0.2">
      <c r="B719" s="433" t="str">
        <f>IF(Tabla1[[#This Row],[Código_Actividad]]="","",CONCATENATE(Tabla1[[#This Row],[POA]],".",Tabla1[[#This Row],[SRS]],".",Tabla1[[#This Row],[AREA]],".",Tabla1[[#This Row],[TIPO]]))</f>
        <v>...</v>
      </c>
      <c r="C719" s="433"/>
      <c r="D719" s="433"/>
      <c r="E719" s="433"/>
      <c r="F719" s="433"/>
      <c r="G719" s="276" t="s">
        <v>1428</v>
      </c>
      <c r="H719" s="277" t="s">
        <v>1697</v>
      </c>
      <c r="I719" s="440" t="s">
        <v>1670</v>
      </c>
      <c r="J719" s="276">
        <v>2</v>
      </c>
      <c r="K719" s="279">
        <v>50</v>
      </c>
      <c r="L719" s="279">
        <f>+[3]!Tabla1[[#This Row],[Precio Unitario]]*[3]!Tabla1[[#This Row],[Cantidad de Insumos]]</f>
        <v>100</v>
      </c>
      <c r="M719" s="438">
        <v>239301</v>
      </c>
      <c r="N719" s="435" t="s">
        <v>1663</v>
      </c>
    </row>
    <row r="720" spans="2:14" ht="12.75" x14ac:dyDescent="0.2">
      <c r="B720" s="433" t="str">
        <f>IF(Tabla1[[#This Row],[Código_Actividad]]="","",CONCATENATE(Tabla1[[#This Row],[POA]],".",Tabla1[[#This Row],[SRS]],".",Tabla1[[#This Row],[AREA]],".",Tabla1[[#This Row],[TIPO]]))</f>
        <v>...</v>
      </c>
      <c r="C720" s="433"/>
      <c r="D720" s="433"/>
      <c r="E720" s="433"/>
      <c r="F720" s="433"/>
      <c r="G720" s="276" t="s">
        <v>1428</v>
      </c>
      <c r="H720" s="277" t="s">
        <v>1787</v>
      </c>
      <c r="I720" s="440" t="s">
        <v>1718</v>
      </c>
      <c r="J720" s="276">
        <v>2</v>
      </c>
      <c r="K720" s="279" t="str">
        <f>IFERROR(VLOOKUP(#REF!,#REF!,3,FALSE),"")</f>
        <v/>
      </c>
      <c r="L720" s="279" t="e">
        <f>+[3]!Tabla1[[#This Row],[Precio Unitario]]*[3]!Tabla1[[#This Row],[Cantidad de Insumos]]</f>
        <v>#VALUE!</v>
      </c>
      <c r="M720" s="438">
        <v>239301</v>
      </c>
      <c r="N720" s="435" t="s">
        <v>1663</v>
      </c>
    </row>
    <row r="721" spans="2:14" ht="12.75" x14ac:dyDescent="0.2">
      <c r="B721" s="433" t="str">
        <f>IF(Tabla1[[#This Row],[Código_Actividad]]="","",CONCATENATE(Tabla1[[#This Row],[POA]],".",Tabla1[[#This Row],[SRS]],".",Tabla1[[#This Row],[AREA]],".",Tabla1[[#This Row],[TIPO]]))</f>
        <v>...</v>
      </c>
      <c r="C721" s="433"/>
      <c r="D721" s="433"/>
      <c r="E721" s="433"/>
      <c r="F721" s="433"/>
      <c r="G721" s="276" t="s">
        <v>1428</v>
      </c>
      <c r="H721" s="277" t="s">
        <v>1788</v>
      </c>
      <c r="I721" s="440" t="s">
        <v>1670</v>
      </c>
      <c r="J721" s="276">
        <v>5</v>
      </c>
      <c r="K721" s="279">
        <v>100</v>
      </c>
      <c r="L721" s="279">
        <f>+[3]!Tabla1[[#This Row],[Precio Unitario]]*[3]!Tabla1[[#This Row],[Cantidad de Insumos]]</f>
        <v>500</v>
      </c>
      <c r="M721" s="438">
        <v>239301</v>
      </c>
      <c r="N721" s="435" t="s">
        <v>1663</v>
      </c>
    </row>
    <row r="722" spans="2:14" ht="12.75" x14ac:dyDescent="0.2">
      <c r="B722" s="433" t="str">
        <f>IF(Tabla1[[#This Row],[Código_Actividad]]="","",CONCATENATE(Tabla1[[#This Row],[POA]],".",Tabla1[[#This Row],[SRS]],".",Tabla1[[#This Row],[AREA]],".",Tabla1[[#This Row],[TIPO]]))</f>
        <v>...</v>
      </c>
      <c r="C722" s="433"/>
      <c r="D722" s="433"/>
      <c r="E722" s="433"/>
      <c r="F722" s="433"/>
      <c r="G722" s="276" t="s">
        <v>1428</v>
      </c>
      <c r="H722" s="277" t="s">
        <v>1749</v>
      </c>
      <c r="I722" s="440" t="s">
        <v>1670</v>
      </c>
      <c r="J722" s="276">
        <v>2</v>
      </c>
      <c r="K722" s="279">
        <v>150</v>
      </c>
      <c r="L722" s="279">
        <f>+[3]!Tabla1[[#This Row],[Precio Unitario]]*[3]!Tabla1[[#This Row],[Cantidad de Insumos]]</f>
        <v>300</v>
      </c>
      <c r="M722" s="438">
        <v>239301</v>
      </c>
      <c r="N722" s="435" t="s">
        <v>1663</v>
      </c>
    </row>
    <row r="723" spans="2:14" ht="12.75" x14ac:dyDescent="0.2">
      <c r="B723" s="433" t="str">
        <f>IF(Tabla1[[#This Row],[Código_Actividad]]="","",CONCATENATE(Tabla1[[#This Row],[POA]],".",Tabla1[[#This Row],[SRS]],".",Tabla1[[#This Row],[AREA]],".",Tabla1[[#This Row],[TIPO]]))</f>
        <v>...</v>
      </c>
      <c r="C723" s="433"/>
      <c r="D723" s="433"/>
      <c r="E723" s="433"/>
      <c r="F723" s="433"/>
      <c r="G723" s="276" t="s">
        <v>1428</v>
      </c>
      <c r="H723" s="277" t="s">
        <v>1726</v>
      </c>
      <c r="I723" s="440" t="s">
        <v>1670</v>
      </c>
      <c r="J723" s="276">
        <v>10</v>
      </c>
      <c r="K723" s="279">
        <v>50</v>
      </c>
      <c r="L723" s="279">
        <f>+[3]!Tabla1[[#This Row],[Precio Unitario]]*[3]!Tabla1[[#This Row],[Cantidad de Insumos]]</f>
        <v>500</v>
      </c>
      <c r="M723" s="438">
        <v>239301</v>
      </c>
      <c r="N723" s="435" t="s">
        <v>1663</v>
      </c>
    </row>
    <row r="724" spans="2:14" ht="12.75" x14ac:dyDescent="0.2">
      <c r="B724" s="433" t="str">
        <f>IF(Tabla1[[#This Row],[Código_Actividad]]="","",CONCATENATE(Tabla1[[#This Row],[POA]],".",Tabla1[[#This Row],[SRS]],".",Tabla1[[#This Row],[AREA]],".",Tabla1[[#This Row],[TIPO]]))</f>
        <v>...</v>
      </c>
      <c r="C724" s="433"/>
      <c r="D724" s="433"/>
      <c r="E724" s="433"/>
      <c r="F724" s="433"/>
      <c r="G724" s="276" t="s">
        <v>1428</v>
      </c>
      <c r="H724" s="277" t="s">
        <v>1677</v>
      </c>
      <c r="I724" s="440" t="s">
        <v>1670</v>
      </c>
      <c r="J724" s="276">
        <v>2</v>
      </c>
      <c r="K724" s="279">
        <v>300</v>
      </c>
      <c r="L724" s="279">
        <f>+[3]!Tabla1[[#This Row],[Precio Unitario]]*[3]!Tabla1[[#This Row],[Cantidad de Insumos]]</f>
        <v>600</v>
      </c>
      <c r="M724" s="438">
        <v>239301</v>
      </c>
      <c r="N724" s="435" t="s">
        <v>1663</v>
      </c>
    </row>
    <row r="725" spans="2:14" ht="12.75" x14ac:dyDescent="0.2">
      <c r="B725" s="433" t="str">
        <f>IF(Tabla1[[#This Row],[Código_Actividad]]="","",CONCATENATE(Tabla1[[#This Row],[POA]],".",Tabla1[[#This Row],[SRS]],".",Tabla1[[#This Row],[AREA]],".",Tabla1[[#This Row],[TIPO]]))</f>
        <v>...</v>
      </c>
      <c r="C725" s="433"/>
      <c r="D725" s="433"/>
      <c r="E725" s="433"/>
      <c r="F725" s="433"/>
      <c r="G725" s="434" t="s">
        <v>1626</v>
      </c>
      <c r="H725" s="435" t="s">
        <v>1778</v>
      </c>
      <c r="I725" s="436" t="s">
        <v>1665</v>
      </c>
      <c r="J725" s="434">
        <v>5</v>
      </c>
      <c r="K725" s="437">
        <v>300</v>
      </c>
      <c r="L725" s="437">
        <f>+[3]!Tabla1[[#This Row],[Precio Unitario]]*[3]!Tabla1[[#This Row],[Cantidad de Insumos]]</f>
        <v>1500</v>
      </c>
      <c r="M725" s="438">
        <v>239301</v>
      </c>
      <c r="N725" s="435" t="s">
        <v>1663</v>
      </c>
    </row>
    <row r="726" spans="2:14" ht="12.75" x14ac:dyDescent="0.2">
      <c r="B726" s="433" t="str">
        <f>IF(Tabla1[[#This Row],[Código_Actividad]]="","",CONCATENATE(Tabla1[[#This Row],[POA]],".",Tabla1[[#This Row],[SRS]],".",Tabla1[[#This Row],[AREA]],".",Tabla1[[#This Row],[TIPO]]))</f>
        <v>...</v>
      </c>
      <c r="C726" s="433"/>
      <c r="D726" s="433"/>
      <c r="E726" s="433"/>
      <c r="F726" s="433"/>
      <c r="G726" s="434" t="s">
        <v>1626</v>
      </c>
      <c r="H726" s="435" t="s">
        <v>1780</v>
      </c>
      <c r="I726" s="436" t="s">
        <v>1670</v>
      </c>
      <c r="J726" s="434">
        <v>3</v>
      </c>
      <c r="K726" s="437">
        <v>100</v>
      </c>
      <c r="L726" s="437">
        <f>+[3]!Tabla1[[#This Row],[Precio Unitario]]*[3]!Tabla1[[#This Row],[Cantidad de Insumos]]</f>
        <v>300</v>
      </c>
      <c r="M726" s="438">
        <v>239301</v>
      </c>
      <c r="N726" s="435" t="s">
        <v>1663</v>
      </c>
    </row>
    <row r="727" spans="2:14" ht="12.75" x14ac:dyDescent="0.2">
      <c r="B727" s="433" t="str">
        <f>IF(Tabla1[[#This Row],[Código_Actividad]]="","",CONCATENATE(Tabla1[[#This Row],[POA]],".",Tabla1[[#This Row],[SRS]],".",Tabla1[[#This Row],[AREA]],".",Tabla1[[#This Row],[TIPO]]))</f>
        <v>...</v>
      </c>
      <c r="C727" s="433"/>
      <c r="D727" s="433"/>
      <c r="E727" s="433"/>
      <c r="F727" s="433"/>
      <c r="G727" s="434" t="s">
        <v>1626</v>
      </c>
      <c r="H727" s="435" t="s">
        <v>1661</v>
      </c>
      <c r="I727" s="436" t="s">
        <v>1662</v>
      </c>
      <c r="J727" s="434">
        <v>2</v>
      </c>
      <c r="K727" s="437">
        <v>350</v>
      </c>
      <c r="L727" s="437">
        <f>+[3]!Tabla1[[#This Row],[Precio Unitario]]*[3]!Tabla1[[#This Row],[Cantidad de Insumos]]</f>
        <v>700</v>
      </c>
      <c r="M727" s="438">
        <v>239301</v>
      </c>
      <c r="N727" s="435" t="s">
        <v>1663</v>
      </c>
    </row>
    <row r="728" spans="2:14" ht="12.75" x14ac:dyDescent="0.2">
      <c r="B728" s="433" t="str">
        <f>IF(Tabla1[[#This Row],[Código_Actividad]]="","",CONCATENATE(Tabla1[[#This Row],[POA]],".",Tabla1[[#This Row],[SRS]],".",Tabla1[[#This Row],[AREA]],".",Tabla1[[#This Row],[TIPO]]))</f>
        <v>...</v>
      </c>
      <c r="C728" s="433"/>
      <c r="D728" s="433"/>
      <c r="E728" s="433"/>
      <c r="F728" s="433"/>
      <c r="G728" s="434" t="s">
        <v>1626</v>
      </c>
      <c r="H728" s="435" t="s">
        <v>1789</v>
      </c>
      <c r="I728" s="436" t="s">
        <v>1662</v>
      </c>
      <c r="J728" s="434">
        <v>3</v>
      </c>
      <c r="K728" s="437">
        <v>200</v>
      </c>
      <c r="L728" s="437">
        <f>+[3]!Tabla1[[#This Row],[Precio Unitario]]*[3]!Tabla1[[#This Row],[Cantidad de Insumos]]</f>
        <v>600</v>
      </c>
      <c r="M728" s="438">
        <v>239301</v>
      </c>
      <c r="N728" s="435" t="s">
        <v>1663</v>
      </c>
    </row>
    <row r="729" spans="2:14" ht="12.75" x14ac:dyDescent="0.2">
      <c r="B729" s="433" t="str">
        <f>IF(Tabla1[[#This Row],[Código_Actividad]]="","",CONCATENATE(Tabla1[[#This Row],[POA]],".",Tabla1[[#This Row],[SRS]],".",Tabla1[[#This Row],[AREA]],".",Tabla1[[#This Row],[TIPO]]))</f>
        <v>...</v>
      </c>
      <c r="C729" s="433"/>
      <c r="D729" s="433"/>
      <c r="E729" s="433"/>
      <c r="F729" s="433"/>
      <c r="G729" s="276" t="s">
        <v>1626</v>
      </c>
      <c r="H729" s="277" t="s">
        <v>1675</v>
      </c>
      <c r="I729" s="440" t="s">
        <v>1670</v>
      </c>
      <c r="J729" s="276">
        <v>1</v>
      </c>
      <c r="K729" s="279">
        <v>20000</v>
      </c>
      <c r="L729" s="279">
        <f>+[3]!Tabla1[[#This Row],[Precio Unitario]]*[3]!Tabla1[[#This Row],[Cantidad de Insumos]]</f>
        <v>20000</v>
      </c>
      <c r="M729" s="438">
        <v>239301</v>
      </c>
      <c r="N729" s="435" t="s">
        <v>1663</v>
      </c>
    </row>
    <row r="730" spans="2:14" ht="12.75" x14ac:dyDescent="0.2">
      <c r="B730" s="433" t="str">
        <f>IF(Tabla1[[#This Row],[Código_Actividad]]="","",CONCATENATE(Tabla1[[#This Row],[POA]],".",Tabla1[[#This Row],[SRS]],".",Tabla1[[#This Row],[AREA]],".",Tabla1[[#This Row],[TIPO]]))</f>
        <v>...</v>
      </c>
      <c r="C730" s="433"/>
      <c r="D730" s="433"/>
      <c r="E730" s="433"/>
      <c r="F730" s="433"/>
      <c r="G730" s="276" t="s">
        <v>1429</v>
      </c>
      <c r="H730" s="277" t="s">
        <v>1675</v>
      </c>
      <c r="I730" s="440" t="s">
        <v>1670</v>
      </c>
      <c r="J730" s="276">
        <v>1</v>
      </c>
      <c r="K730" s="279">
        <v>20000</v>
      </c>
      <c r="L730" s="279">
        <f>+[3]!Tabla1[[#This Row],[Precio Unitario]]*[3]!Tabla1[[#This Row],[Cantidad de Insumos]]</f>
        <v>20000</v>
      </c>
      <c r="M730" s="438">
        <v>239301</v>
      </c>
      <c r="N730" s="435" t="s">
        <v>1663</v>
      </c>
    </row>
    <row r="731" spans="2:14" ht="12.75" x14ac:dyDescent="0.2">
      <c r="B731" s="433" t="str">
        <f>IF(Tabla1[[#This Row],[Código_Actividad]]="","",CONCATENATE(Tabla1[[#This Row],[POA]],".",Tabla1[[#This Row],[SRS]],".",Tabla1[[#This Row],[AREA]],".",Tabla1[[#This Row],[TIPO]]))</f>
        <v>...</v>
      </c>
      <c r="C731" s="433"/>
      <c r="D731" s="433"/>
      <c r="E731" s="433"/>
      <c r="F731" s="433"/>
      <c r="G731" s="276" t="s">
        <v>1429</v>
      </c>
      <c r="H731" s="277" t="s">
        <v>1743</v>
      </c>
      <c r="I731" s="440" t="s">
        <v>1670</v>
      </c>
      <c r="J731" s="276">
        <v>5</v>
      </c>
      <c r="K731" s="279">
        <v>50</v>
      </c>
      <c r="L731" s="279">
        <f>+[3]!Tabla1[[#This Row],[Precio Unitario]]*[3]!Tabla1[[#This Row],[Cantidad de Insumos]]</f>
        <v>250</v>
      </c>
      <c r="M731" s="438">
        <v>239301</v>
      </c>
      <c r="N731" s="435" t="s">
        <v>1663</v>
      </c>
    </row>
    <row r="732" spans="2:14" ht="12.75" x14ac:dyDescent="0.2">
      <c r="B732" s="433" t="str">
        <f>IF(Tabla1[[#This Row],[Código_Actividad]]="","",CONCATENATE(Tabla1[[#This Row],[POA]],".",Tabla1[[#This Row],[SRS]],".",Tabla1[[#This Row],[AREA]],".",Tabla1[[#This Row],[TIPO]]))</f>
        <v>...</v>
      </c>
      <c r="C732" s="433"/>
      <c r="D732" s="433"/>
      <c r="E732" s="433"/>
      <c r="F732" s="433"/>
      <c r="G732" s="276" t="s">
        <v>1429</v>
      </c>
      <c r="H732" s="277" t="s">
        <v>1699</v>
      </c>
      <c r="I732" s="440" t="s">
        <v>1670</v>
      </c>
      <c r="J732" s="276">
        <v>5</v>
      </c>
      <c r="K732" s="279">
        <v>100</v>
      </c>
      <c r="L732" s="279">
        <f>+[3]!Tabla1[[#This Row],[Precio Unitario]]*[3]!Tabla1[[#This Row],[Cantidad de Insumos]]</f>
        <v>500</v>
      </c>
      <c r="M732" s="438">
        <v>239301</v>
      </c>
      <c r="N732" s="435" t="s">
        <v>1663</v>
      </c>
    </row>
    <row r="733" spans="2:14" ht="12.75" x14ac:dyDescent="0.2">
      <c r="B733" s="433" t="str">
        <f>IF(Tabla1[[#This Row],[Código_Actividad]]="","",CONCATENATE(Tabla1[[#This Row],[POA]],".",Tabla1[[#This Row],[SRS]],".",Tabla1[[#This Row],[AREA]],".",Tabla1[[#This Row],[TIPO]]))</f>
        <v>...</v>
      </c>
      <c r="C733" s="433"/>
      <c r="D733" s="433"/>
      <c r="E733" s="433"/>
      <c r="F733" s="433"/>
      <c r="G733" s="276" t="s">
        <v>1429</v>
      </c>
      <c r="H733" s="277" t="s">
        <v>1744</v>
      </c>
      <c r="I733" s="440" t="s">
        <v>1670</v>
      </c>
      <c r="J733" s="276">
        <v>1</v>
      </c>
      <c r="K733" s="279">
        <v>2000</v>
      </c>
      <c r="L733" s="279">
        <f>+[3]!Tabla1[[#This Row],[Precio Unitario]]*[3]!Tabla1[[#This Row],[Cantidad de Insumos]]</f>
        <v>2000</v>
      </c>
      <c r="M733" s="438">
        <v>239301</v>
      </c>
      <c r="N733" s="435" t="s">
        <v>1663</v>
      </c>
    </row>
    <row r="734" spans="2:14" ht="12.75" x14ac:dyDescent="0.2">
      <c r="B734" s="433" t="str">
        <f>IF(Tabla1[[#This Row],[Código_Actividad]]="","",CONCATENATE(Tabla1[[#This Row],[POA]],".",Tabla1[[#This Row],[SRS]],".",Tabla1[[#This Row],[AREA]],".",Tabla1[[#This Row],[TIPO]]))</f>
        <v>...</v>
      </c>
      <c r="C734" s="433"/>
      <c r="D734" s="433"/>
      <c r="E734" s="433"/>
      <c r="F734" s="433"/>
      <c r="G734" s="276" t="s">
        <v>1429</v>
      </c>
      <c r="H734" s="277" t="s">
        <v>1709</v>
      </c>
      <c r="I734" s="440" t="s">
        <v>1714</v>
      </c>
      <c r="J734" s="276">
        <v>10</v>
      </c>
      <c r="K734" s="279">
        <v>350</v>
      </c>
      <c r="L734" s="279">
        <f>+[3]!Tabla1[[#This Row],[Precio Unitario]]*[3]!Tabla1[[#This Row],[Cantidad de Insumos]]</f>
        <v>3500</v>
      </c>
      <c r="M734" s="438">
        <v>239301</v>
      </c>
      <c r="N734" s="435" t="s">
        <v>1663</v>
      </c>
    </row>
    <row r="735" spans="2:14" ht="12.75" x14ac:dyDescent="0.2">
      <c r="B735" s="433" t="str">
        <f>IF(Tabla1[[#This Row],[Código_Actividad]]="","",CONCATENATE(Tabla1[[#This Row],[POA]],".",Tabla1[[#This Row],[SRS]],".",Tabla1[[#This Row],[AREA]],".",Tabla1[[#This Row],[TIPO]]))</f>
        <v>...</v>
      </c>
      <c r="C735" s="433"/>
      <c r="D735" s="433"/>
      <c r="E735" s="433"/>
      <c r="F735" s="433"/>
      <c r="G735" s="276" t="s">
        <v>1429</v>
      </c>
      <c r="H735" s="277" t="s">
        <v>1681</v>
      </c>
      <c r="I735" s="440" t="s">
        <v>1718</v>
      </c>
      <c r="J735" s="276">
        <v>10</v>
      </c>
      <c r="K735" s="279">
        <v>250</v>
      </c>
      <c r="L735" s="279">
        <f>+[3]!Tabla1[[#This Row],[Precio Unitario]]*[3]!Tabla1[[#This Row],[Cantidad de Insumos]]</f>
        <v>2500</v>
      </c>
      <c r="M735" s="438">
        <v>239301</v>
      </c>
      <c r="N735" s="435" t="s">
        <v>1663</v>
      </c>
    </row>
    <row r="736" spans="2:14" ht="12.75" x14ac:dyDescent="0.2">
      <c r="B736" s="433" t="str">
        <f>IF(Tabla1[[#This Row],[Código_Actividad]]="","",CONCATENATE(Tabla1[[#This Row],[POA]],".",Tabla1[[#This Row],[SRS]],".",Tabla1[[#This Row],[AREA]],".",Tabla1[[#This Row],[TIPO]]))</f>
        <v>...</v>
      </c>
      <c r="C736" s="433"/>
      <c r="D736" s="433"/>
      <c r="E736" s="433"/>
      <c r="F736" s="433"/>
      <c r="G736" s="276" t="s">
        <v>1429</v>
      </c>
      <c r="H736" s="277" t="s">
        <v>1745</v>
      </c>
      <c r="I736" s="440" t="s">
        <v>1670</v>
      </c>
      <c r="J736" s="276">
        <v>5</v>
      </c>
      <c r="K736" s="279">
        <v>100</v>
      </c>
      <c r="L736" s="279">
        <f>+[3]!Tabla1[[#This Row],[Precio Unitario]]*[3]!Tabla1[[#This Row],[Cantidad de Insumos]]</f>
        <v>500</v>
      </c>
      <c r="M736" s="438">
        <v>239301</v>
      </c>
      <c r="N736" s="435" t="s">
        <v>1663</v>
      </c>
    </row>
    <row r="737" spans="2:14" ht="12.75" x14ac:dyDescent="0.2">
      <c r="B737" s="433" t="str">
        <f>IF(Tabla1[[#This Row],[Código_Actividad]]="","",CONCATENATE(Tabla1[[#This Row],[POA]],".",Tabla1[[#This Row],[SRS]],".",Tabla1[[#This Row],[AREA]],".",Tabla1[[#This Row],[TIPO]]))</f>
        <v>...</v>
      </c>
      <c r="C737" s="433"/>
      <c r="D737" s="433"/>
      <c r="E737" s="433"/>
      <c r="F737" s="433"/>
      <c r="G737" s="276" t="s">
        <v>1429</v>
      </c>
      <c r="H737" s="277" t="s">
        <v>1728</v>
      </c>
      <c r="I737" s="440" t="s">
        <v>1670</v>
      </c>
      <c r="J737" s="276">
        <v>5</v>
      </c>
      <c r="K737" s="279">
        <v>80</v>
      </c>
      <c r="L737" s="279">
        <f>+[3]!Tabla1[[#This Row],[Precio Unitario]]*[3]!Tabla1[[#This Row],[Cantidad de Insumos]]</f>
        <v>400</v>
      </c>
      <c r="M737" s="438">
        <v>239301</v>
      </c>
      <c r="N737" s="435" t="s">
        <v>1663</v>
      </c>
    </row>
    <row r="738" spans="2:14" ht="12.75" x14ac:dyDescent="0.2">
      <c r="B738" s="433" t="str">
        <f>IF(Tabla1[[#This Row],[Código_Actividad]]="","",CONCATENATE(Tabla1[[#This Row],[POA]],".",Tabla1[[#This Row],[SRS]],".",Tabla1[[#This Row],[AREA]],".",Tabla1[[#This Row],[TIPO]]))</f>
        <v>...</v>
      </c>
      <c r="C738" s="433"/>
      <c r="D738" s="433"/>
      <c r="E738" s="433"/>
      <c r="F738" s="433"/>
      <c r="G738" s="276" t="s">
        <v>1429</v>
      </c>
      <c r="H738" s="277" t="s">
        <v>1673</v>
      </c>
      <c r="I738" s="440" t="s">
        <v>1670</v>
      </c>
      <c r="J738" s="276">
        <v>1</v>
      </c>
      <c r="K738" s="279">
        <v>30000</v>
      </c>
      <c r="L738" s="279">
        <f>+[3]!Tabla1[[#This Row],[Precio Unitario]]*[3]!Tabla1[[#This Row],[Cantidad de Insumos]]</f>
        <v>30000</v>
      </c>
      <c r="M738" s="438">
        <v>239301</v>
      </c>
      <c r="N738" s="435" t="s">
        <v>1663</v>
      </c>
    </row>
    <row r="739" spans="2:14" ht="12.75" x14ac:dyDescent="0.2">
      <c r="B739" s="433" t="str">
        <f>IF(Tabla1[[#This Row],[Código_Actividad]]="","",CONCATENATE(Tabla1[[#This Row],[POA]],".",Tabla1[[#This Row],[SRS]],".",Tabla1[[#This Row],[AREA]],".",Tabla1[[#This Row],[TIPO]]))</f>
        <v>...</v>
      </c>
      <c r="C739" s="433"/>
      <c r="D739" s="433"/>
      <c r="E739" s="433"/>
      <c r="F739" s="433"/>
      <c r="G739" s="276" t="s">
        <v>1429</v>
      </c>
      <c r="H739" s="277" t="s">
        <v>1674</v>
      </c>
      <c r="I739" s="440" t="s">
        <v>1670</v>
      </c>
      <c r="J739" s="276">
        <v>1</v>
      </c>
      <c r="K739" s="279">
        <v>20000</v>
      </c>
      <c r="L739" s="279">
        <f>+[3]!Tabla1[[#This Row],[Precio Unitario]]*[3]!Tabla1[[#This Row],[Cantidad de Insumos]]</f>
        <v>20000</v>
      </c>
      <c r="M739" s="438">
        <v>239301</v>
      </c>
      <c r="N739" s="435" t="s">
        <v>1663</v>
      </c>
    </row>
    <row r="740" spans="2:14" ht="12.75" x14ac:dyDescent="0.2">
      <c r="B740" s="433" t="str">
        <f>IF(Tabla1[[#This Row],[Código_Actividad]]="","",CONCATENATE(Tabla1[[#This Row],[POA]],".",Tabla1[[#This Row],[SRS]],".",Tabla1[[#This Row],[AREA]],".",Tabla1[[#This Row],[TIPO]]))</f>
        <v>...</v>
      </c>
      <c r="C740" s="433"/>
      <c r="D740" s="433"/>
      <c r="E740" s="433"/>
      <c r="F740" s="433"/>
      <c r="G740" s="276" t="s">
        <v>1430</v>
      </c>
      <c r="H740" s="277" t="s">
        <v>1675</v>
      </c>
      <c r="I740" s="440" t="s">
        <v>1670</v>
      </c>
      <c r="J740" s="276">
        <v>1</v>
      </c>
      <c r="K740" s="279">
        <v>20000</v>
      </c>
      <c r="L740" s="279">
        <f>+[3]!Tabla1[[#This Row],[Precio Unitario]]*[3]!Tabla1[[#This Row],[Cantidad de Insumos]]</f>
        <v>20000</v>
      </c>
      <c r="M740" s="438">
        <v>239301</v>
      </c>
      <c r="N740" s="435" t="s">
        <v>1663</v>
      </c>
    </row>
    <row r="741" spans="2:14" ht="12.75" x14ac:dyDescent="0.2">
      <c r="B741" s="433" t="str">
        <f>IF(Tabla1[[#This Row],[Código_Actividad]]="","",CONCATENATE(Tabla1[[#This Row],[POA]],".",Tabla1[[#This Row],[SRS]],".",Tabla1[[#This Row],[AREA]],".",Tabla1[[#This Row],[TIPO]]))</f>
        <v>...</v>
      </c>
      <c r="C741" s="433"/>
      <c r="D741" s="433"/>
      <c r="E741" s="433"/>
      <c r="F741" s="433"/>
      <c r="G741" s="276" t="s">
        <v>1430</v>
      </c>
      <c r="H741" s="277" t="s">
        <v>1743</v>
      </c>
      <c r="I741" s="440" t="s">
        <v>1670</v>
      </c>
      <c r="J741" s="276">
        <v>5</v>
      </c>
      <c r="K741" s="279">
        <v>50</v>
      </c>
      <c r="L741" s="279">
        <f>+[3]!Tabla1[[#This Row],[Precio Unitario]]*[3]!Tabla1[[#This Row],[Cantidad de Insumos]]</f>
        <v>250</v>
      </c>
      <c r="M741" s="438">
        <v>239301</v>
      </c>
      <c r="N741" s="435" t="s">
        <v>1663</v>
      </c>
    </row>
    <row r="742" spans="2:14" ht="12.75" x14ac:dyDescent="0.2">
      <c r="B742" s="433" t="str">
        <f>IF(Tabla1[[#This Row],[Código_Actividad]]="","",CONCATENATE(Tabla1[[#This Row],[POA]],".",Tabla1[[#This Row],[SRS]],".",Tabla1[[#This Row],[AREA]],".",Tabla1[[#This Row],[TIPO]]))</f>
        <v>...</v>
      </c>
      <c r="C742" s="433"/>
      <c r="D742" s="433"/>
      <c r="E742" s="433"/>
      <c r="F742" s="433"/>
      <c r="G742" s="276" t="s">
        <v>1430</v>
      </c>
      <c r="H742" s="277" t="s">
        <v>1699</v>
      </c>
      <c r="I742" s="440" t="s">
        <v>1670</v>
      </c>
      <c r="J742" s="276">
        <v>5</v>
      </c>
      <c r="K742" s="279">
        <v>100</v>
      </c>
      <c r="L742" s="279">
        <f>+[3]!Tabla1[[#This Row],[Precio Unitario]]*[3]!Tabla1[[#This Row],[Cantidad de Insumos]]</f>
        <v>500</v>
      </c>
      <c r="M742" s="438">
        <v>239301</v>
      </c>
      <c r="N742" s="435" t="s">
        <v>1663</v>
      </c>
    </row>
    <row r="743" spans="2:14" ht="12.75" x14ac:dyDescent="0.2">
      <c r="B743" s="433" t="str">
        <f>IF(Tabla1[[#This Row],[Código_Actividad]]="","",CONCATENATE(Tabla1[[#This Row],[POA]],".",Tabla1[[#This Row],[SRS]],".",Tabla1[[#This Row],[AREA]],".",Tabla1[[#This Row],[TIPO]]))</f>
        <v>...</v>
      </c>
      <c r="C743" s="433"/>
      <c r="D743" s="433"/>
      <c r="E743" s="433"/>
      <c r="F743" s="433"/>
      <c r="G743" s="276" t="s">
        <v>1430</v>
      </c>
      <c r="H743" s="277" t="s">
        <v>1744</v>
      </c>
      <c r="I743" s="440" t="s">
        <v>1670</v>
      </c>
      <c r="J743" s="276">
        <v>1</v>
      </c>
      <c r="K743" s="279">
        <v>2000</v>
      </c>
      <c r="L743" s="279">
        <f>+[3]!Tabla1[[#This Row],[Precio Unitario]]*[3]!Tabla1[[#This Row],[Cantidad de Insumos]]</f>
        <v>2000</v>
      </c>
      <c r="M743" s="438">
        <v>239301</v>
      </c>
      <c r="N743" s="435" t="s">
        <v>1663</v>
      </c>
    </row>
    <row r="744" spans="2:14" ht="12.75" x14ac:dyDescent="0.2">
      <c r="B744" s="433" t="str">
        <f>IF(Tabla1[[#This Row],[Código_Actividad]]="","",CONCATENATE(Tabla1[[#This Row],[POA]],".",Tabla1[[#This Row],[SRS]],".",Tabla1[[#This Row],[AREA]],".",Tabla1[[#This Row],[TIPO]]))</f>
        <v>...</v>
      </c>
      <c r="C744" s="433"/>
      <c r="D744" s="433"/>
      <c r="E744" s="433"/>
      <c r="F744" s="433"/>
      <c r="G744" s="276" t="s">
        <v>1430</v>
      </c>
      <c r="H744" s="277" t="s">
        <v>1709</v>
      </c>
      <c r="I744" s="440" t="s">
        <v>1714</v>
      </c>
      <c r="J744" s="276">
        <v>10</v>
      </c>
      <c r="K744" s="279">
        <v>350</v>
      </c>
      <c r="L744" s="279">
        <f>+[3]!Tabla1[[#This Row],[Precio Unitario]]*[3]!Tabla1[[#This Row],[Cantidad de Insumos]]</f>
        <v>3500</v>
      </c>
      <c r="M744" s="438">
        <v>239301</v>
      </c>
      <c r="N744" s="435" t="s">
        <v>1663</v>
      </c>
    </row>
    <row r="745" spans="2:14" ht="12.75" x14ac:dyDescent="0.2">
      <c r="B745" s="433" t="str">
        <f>IF(Tabla1[[#This Row],[Código_Actividad]]="","",CONCATENATE(Tabla1[[#This Row],[POA]],".",Tabla1[[#This Row],[SRS]],".",Tabla1[[#This Row],[AREA]],".",Tabla1[[#This Row],[TIPO]]))</f>
        <v>...</v>
      </c>
      <c r="C745" s="433"/>
      <c r="D745" s="433"/>
      <c r="E745" s="433"/>
      <c r="F745" s="433"/>
      <c r="G745" s="276" t="s">
        <v>1430</v>
      </c>
      <c r="H745" s="277" t="s">
        <v>1681</v>
      </c>
      <c r="I745" s="440" t="s">
        <v>1718</v>
      </c>
      <c r="J745" s="276">
        <v>10</v>
      </c>
      <c r="K745" s="279">
        <v>250</v>
      </c>
      <c r="L745" s="279">
        <f>+[3]!Tabla1[[#This Row],[Precio Unitario]]*[3]!Tabla1[[#This Row],[Cantidad de Insumos]]</f>
        <v>2500</v>
      </c>
      <c r="M745" s="438">
        <v>239301</v>
      </c>
      <c r="N745" s="435" t="s">
        <v>1663</v>
      </c>
    </row>
    <row r="746" spans="2:14" ht="12.75" x14ac:dyDescent="0.2">
      <c r="B746" s="433" t="str">
        <f>IF(Tabla1[[#This Row],[Código_Actividad]]="","",CONCATENATE(Tabla1[[#This Row],[POA]],".",Tabla1[[#This Row],[SRS]],".",Tabla1[[#This Row],[AREA]],".",Tabla1[[#This Row],[TIPO]]))</f>
        <v>...</v>
      </c>
      <c r="C746" s="433"/>
      <c r="D746" s="433"/>
      <c r="E746" s="433"/>
      <c r="F746" s="433"/>
      <c r="G746" s="276" t="s">
        <v>1430</v>
      </c>
      <c r="H746" s="277" t="s">
        <v>1745</v>
      </c>
      <c r="I746" s="440" t="s">
        <v>1670</v>
      </c>
      <c r="J746" s="276">
        <v>5</v>
      </c>
      <c r="K746" s="279">
        <v>100</v>
      </c>
      <c r="L746" s="279">
        <f>+[3]!Tabla1[[#This Row],[Precio Unitario]]*[3]!Tabla1[[#This Row],[Cantidad de Insumos]]</f>
        <v>500</v>
      </c>
      <c r="M746" s="438">
        <v>239301</v>
      </c>
      <c r="N746" s="435" t="s">
        <v>1663</v>
      </c>
    </row>
    <row r="747" spans="2:14" ht="12.75" x14ac:dyDescent="0.2">
      <c r="B747" s="433" t="str">
        <f>IF(Tabla1[[#This Row],[Código_Actividad]]="","",CONCATENATE(Tabla1[[#This Row],[POA]],".",Tabla1[[#This Row],[SRS]],".",Tabla1[[#This Row],[AREA]],".",Tabla1[[#This Row],[TIPO]]))</f>
        <v>...</v>
      </c>
      <c r="C747" s="433"/>
      <c r="D747" s="433"/>
      <c r="E747" s="433"/>
      <c r="F747" s="433"/>
      <c r="G747" s="276" t="s">
        <v>1430</v>
      </c>
      <c r="H747" s="277" t="s">
        <v>1728</v>
      </c>
      <c r="I747" s="440" t="s">
        <v>1670</v>
      </c>
      <c r="J747" s="276">
        <v>5</v>
      </c>
      <c r="K747" s="279">
        <v>80</v>
      </c>
      <c r="L747" s="279">
        <f>+[3]!Tabla1[[#This Row],[Precio Unitario]]*[3]!Tabla1[[#This Row],[Cantidad de Insumos]]</f>
        <v>400</v>
      </c>
      <c r="M747" s="438">
        <v>239301</v>
      </c>
      <c r="N747" s="435" t="s">
        <v>1663</v>
      </c>
    </row>
    <row r="748" spans="2:14" ht="12.75" x14ac:dyDescent="0.2">
      <c r="B748" s="433" t="str">
        <f>IF(Tabla1[[#This Row],[Código_Actividad]]="","",CONCATENATE(Tabla1[[#This Row],[POA]],".",Tabla1[[#This Row],[SRS]],".",Tabla1[[#This Row],[AREA]],".",Tabla1[[#This Row],[TIPO]]))</f>
        <v>...</v>
      </c>
      <c r="C748" s="433"/>
      <c r="D748" s="433"/>
      <c r="E748" s="433"/>
      <c r="F748" s="433"/>
      <c r="G748" s="276" t="s">
        <v>1430</v>
      </c>
      <c r="H748" s="277" t="s">
        <v>1664</v>
      </c>
      <c r="I748" s="440" t="s">
        <v>1665</v>
      </c>
      <c r="J748" s="276">
        <v>1</v>
      </c>
      <c r="K748" s="279">
        <v>300</v>
      </c>
      <c r="L748" s="279">
        <f>+[3]!Tabla1[[#This Row],[Precio Unitario]]*[3]!Tabla1[[#This Row],[Cantidad de Insumos]]</f>
        <v>300</v>
      </c>
      <c r="M748" s="438">
        <v>239301</v>
      </c>
      <c r="N748" s="435" t="s">
        <v>1663</v>
      </c>
    </row>
    <row r="749" spans="2:14" ht="12.75" x14ac:dyDescent="0.2">
      <c r="B749" s="433" t="str">
        <f>IF(Tabla1[[#This Row],[Código_Actividad]]="","",CONCATENATE(Tabla1[[#This Row],[POA]],".",Tabla1[[#This Row],[SRS]],".",Tabla1[[#This Row],[AREA]],".",Tabla1[[#This Row],[TIPO]]))</f>
        <v>...</v>
      </c>
      <c r="C749" s="433"/>
      <c r="D749" s="433"/>
      <c r="E749" s="433"/>
      <c r="F749" s="433"/>
      <c r="G749" s="276" t="s">
        <v>1431</v>
      </c>
      <c r="H749" s="443" t="s">
        <v>1675</v>
      </c>
      <c r="I749" s="444" t="s">
        <v>1670</v>
      </c>
      <c r="J749" s="276">
        <v>1</v>
      </c>
      <c r="K749" s="279">
        <v>20000</v>
      </c>
      <c r="L749" s="279">
        <f>+[3]!Tabla1[[#This Row],[Precio Unitario]]*[3]!Tabla1[[#This Row],[Cantidad de Insumos]]</f>
        <v>20000</v>
      </c>
      <c r="M749" s="438">
        <v>239301</v>
      </c>
      <c r="N749" s="435" t="s">
        <v>1663</v>
      </c>
    </row>
    <row r="750" spans="2:14" ht="12.75" x14ac:dyDescent="0.2">
      <c r="B750" s="433" t="str">
        <f>IF(Tabla1[[#This Row],[Código_Actividad]]="","",CONCATENATE(Tabla1[[#This Row],[POA]],".",Tabla1[[#This Row],[SRS]],".",Tabla1[[#This Row],[AREA]],".",Tabla1[[#This Row],[TIPO]]))</f>
        <v>...</v>
      </c>
      <c r="C750" s="433"/>
      <c r="D750" s="433"/>
      <c r="E750" s="433"/>
      <c r="F750" s="433"/>
      <c r="G750" s="276" t="s">
        <v>1431</v>
      </c>
      <c r="H750" s="443" t="s">
        <v>1786</v>
      </c>
      <c r="I750" s="444" t="s">
        <v>1670</v>
      </c>
      <c r="J750" s="276">
        <v>1</v>
      </c>
      <c r="K750" s="279">
        <v>20000</v>
      </c>
      <c r="L750" s="279">
        <f>+[3]!Tabla1[[#This Row],[Precio Unitario]]*[3]!Tabla1[[#This Row],[Cantidad de Insumos]]</f>
        <v>20000</v>
      </c>
      <c r="M750" s="438">
        <v>239301</v>
      </c>
      <c r="N750" s="435" t="s">
        <v>1663</v>
      </c>
    </row>
    <row r="751" spans="2:14" ht="12.75" x14ac:dyDescent="0.2">
      <c r="B751" s="433" t="str">
        <f>IF(Tabla1[[#This Row],[Código_Actividad]]="","",CONCATENATE(Tabla1[[#This Row],[POA]],".",Tabla1[[#This Row],[SRS]],".",Tabla1[[#This Row],[AREA]],".",Tabla1[[#This Row],[TIPO]]))</f>
        <v>...</v>
      </c>
      <c r="C751" s="433"/>
      <c r="D751" s="433"/>
      <c r="E751" s="433"/>
      <c r="F751" s="433"/>
      <c r="G751" s="276" t="s">
        <v>1431</v>
      </c>
      <c r="H751" s="443" t="s">
        <v>1673</v>
      </c>
      <c r="I751" s="444" t="s">
        <v>1670</v>
      </c>
      <c r="J751" s="276">
        <v>1</v>
      </c>
      <c r="K751" s="279">
        <v>30000</v>
      </c>
      <c r="L751" s="279">
        <f>+[3]!Tabla1[[#This Row],[Precio Unitario]]*[3]!Tabla1[[#This Row],[Cantidad de Insumos]]</f>
        <v>30000</v>
      </c>
      <c r="M751" s="438">
        <v>239301</v>
      </c>
      <c r="N751" s="435" t="s">
        <v>1663</v>
      </c>
    </row>
    <row r="752" spans="2:14" ht="12.75" x14ac:dyDescent="0.2">
      <c r="B752" s="433" t="str">
        <f>IF(Tabla1[[#This Row],[Código_Actividad]]="","",CONCATENATE(Tabla1[[#This Row],[POA]],".",Tabla1[[#This Row],[SRS]],".",Tabla1[[#This Row],[AREA]],".",Tabla1[[#This Row],[TIPO]]))</f>
        <v>...</v>
      </c>
      <c r="C752" s="433"/>
      <c r="D752" s="433"/>
      <c r="E752" s="433"/>
      <c r="F752" s="433"/>
      <c r="G752" s="276" t="s">
        <v>1431</v>
      </c>
      <c r="H752" s="443" t="s">
        <v>1664</v>
      </c>
      <c r="I752" s="444" t="s">
        <v>1665</v>
      </c>
      <c r="J752" s="276">
        <v>10</v>
      </c>
      <c r="K752" s="279">
        <v>300</v>
      </c>
      <c r="L752" s="279">
        <f>+[3]!Tabla1[[#This Row],[Precio Unitario]]*[3]!Tabla1[[#This Row],[Cantidad de Insumos]]</f>
        <v>3000</v>
      </c>
      <c r="M752" s="438">
        <v>239301</v>
      </c>
      <c r="N752" s="435" t="s">
        <v>1663</v>
      </c>
    </row>
    <row r="753" spans="2:14" ht="12.75" x14ac:dyDescent="0.2">
      <c r="B753" s="433" t="str">
        <f>IF(Tabla1[[#This Row],[Código_Actividad]]="","",CONCATENATE(Tabla1[[#This Row],[POA]],".",Tabla1[[#This Row],[SRS]],".",Tabla1[[#This Row],[AREA]],".",Tabla1[[#This Row],[TIPO]]))</f>
        <v>...</v>
      </c>
      <c r="C753" s="433"/>
      <c r="D753" s="433"/>
      <c r="E753" s="433"/>
      <c r="F753" s="433"/>
      <c r="G753" s="276" t="s">
        <v>1431</v>
      </c>
      <c r="H753" s="443" t="s">
        <v>1741</v>
      </c>
      <c r="I753" s="444" t="s">
        <v>1718</v>
      </c>
      <c r="J753" s="276">
        <v>10</v>
      </c>
      <c r="K753" s="279">
        <v>80</v>
      </c>
      <c r="L753" s="279">
        <f>+[3]!Tabla1[[#This Row],[Precio Unitario]]*[3]!Tabla1[[#This Row],[Cantidad de Insumos]]</f>
        <v>800</v>
      </c>
      <c r="M753" s="438">
        <v>239301</v>
      </c>
      <c r="N753" s="435" t="s">
        <v>1663</v>
      </c>
    </row>
    <row r="754" spans="2:14" ht="12.75" x14ac:dyDescent="0.2">
      <c r="B754" s="433" t="str">
        <f>IF(Tabla1[[#This Row],[Código_Actividad]]="","",CONCATENATE(Tabla1[[#This Row],[POA]],".",Tabla1[[#This Row],[SRS]],".",Tabla1[[#This Row],[AREA]],".",Tabla1[[#This Row],[TIPO]]))</f>
        <v>...</v>
      </c>
      <c r="C754" s="433"/>
      <c r="D754" s="433"/>
      <c r="E754" s="433"/>
      <c r="F754" s="433"/>
      <c r="G754" s="276" t="s">
        <v>1431</v>
      </c>
      <c r="H754" s="443" t="s">
        <v>1742</v>
      </c>
      <c r="I754" s="444" t="s">
        <v>1718</v>
      </c>
      <c r="J754" s="276">
        <v>10</v>
      </c>
      <c r="K754" s="279">
        <v>200</v>
      </c>
      <c r="L754" s="279">
        <f>+[3]!Tabla1[[#This Row],[Precio Unitario]]*[3]!Tabla1[[#This Row],[Cantidad de Insumos]]</f>
        <v>2000</v>
      </c>
      <c r="M754" s="438">
        <v>239301</v>
      </c>
      <c r="N754" s="435" t="s">
        <v>1663</v>
      </c>
    </row>
    <row r="755" spans="2:14" ht="12.75" x14ac:dyDescent="0.2">
      <c r="B755" s="433" t="str">
        <f>IF(Tabla1[[#This Row],[Código_Actividad]]="","",CONCATENATE(Tabla1[[#This Row],[POA]],".",Tabla1[[#This Row],[SRS]],".",Tabla1[[#This Row],[AREA]],".",Tabla1[[#This Row],[TIPO]]))</f>
        <v>...</v>
      </c>
      <c r="C755" s="433"/>
      <c r="D755" s="433"/>
      <c r="E755" s="433"/>
      <c r="F755" s="433"/>
      <c r="G755" s="434" t="s">
        <v>1431</v>
      </c>
      <c r="H755" s="435" t="s">
        <v>1666</v>
      </c>
      <c r="I755" s="436" t="s">
        <v>1667</v>
      </c>
      <c r="J755" s="434">
        <v>5</v>
      </c>
      <c r="K755" s="437">
        <v>200</v>
      </c>
      <c r="L755" s="437">
        <f>+[3]!Tabla1[[#This Row],[Precio Unitario]]*[3]!Tabla1[[#This Row],[Cantidad de Insumos]]</f>
        <v>1000</v>
      </c>
      <c r="M755" s="438">
        <v>239301</v>
      </c>
      <c r="N755" s="435" t="s">
        <v>1663</v>
      </c>
    </row>
    <row r="756" spans="2:14" ht="12.75" x14ac:dyDescent="0.2">
      <c r="B756" s="433" t="str">
        <f>IF(Tabla1[[#This Row],[Código_Actividad]]="","",CONCATENATE(Tabla1[[#This Row],[POA]],".",Tabla1[[#This Row],[SRS]],".",Tabla1[[#This Row],[AREA]],".",Tabla1[[#This Row],[TIPO]]))</f>
        <v>...</v>
      </c>
      <c r="C756" s="433"/>
      <c r="D756" s="433"/>
      <c r="E756" s="433"/>
      <c r="F756" s="433"/>
      <c r="G756" s="434" t="s">
        <v>1431</v>
      </c>
      <c r="H756" s="435" t="s">
        <v>1668</v>
      </c>
      <c r="I756" s="436" t="s">
        <v>1667</v>
      </c>
      <c r="J756" s="434">
        <v>2</v>
      </c>
      <c r="K756" s="437">
        <v>200</v>
      </c>
      <c r="L756" s="437">
        <f>+[3]!Tabla1[[#This Row],[Precio Unitario]]*[3]!Tabla1[[#This Row],[Cantidad de Insumos]]</f>
        <v>400</v>
      </c>
      <c r="M756" s="438">
        <v>239301</v>
      </c>
      <c r="N756" s="435" t="s">
        <v>1663</v>
      </c>
    </row>
    <row r="757" spans="2:14" ht="12.75" x14ac:dyDescent="0.2">
      <c r="B757" s="433" t="str">
        <f>IF(Tabla1[[#This Row],[Código_Actividad]]="","",CONCATENATE(Tabla1[[#This Row],[POA]],".",Tabla1[[#This Row],[SRS]],".",Tabla1[[#This Row],[AREA]],".",Tabla1[[#This Row],[TIPO]]))</f>
        <v>...</v>
      </c>
      <c r="C757" s="433"/>
      <c r="D757" s="433"/>
      <c r="E757" s="433"/>
      <c r="F757" s="433"/>
      <c r="G757" s="276" t="s">
        <v>1431</v>
      </c>
      <c r="H757" s="443" t="s">
        <v>1671</v>
      </c>
      <c r="I757" s="444" t="s">
        <v>1667</v>
      </c>
      <c r="J757" s="276">
        <v>5</v>
      </c>
      <c r="K757" s="279">
        <v>200</v>
      </c>
      <c r="L757" s="279">
        <f>+[3]!Tabla1[[#This Row],[Precio Unitario]]*[3]!Tabla1[[#This Row],[Cantidad de Insumos]]</f>
        <v>1000</v>
      </c>
      <c r="M757" s="438">
        <v>239301</v>
      </c>
      <c r="N757" s="435" t="s">
        <v>1663</v>
      </c>
    </row>
    <row r="758" spans="2:14" ht="12.75" x14ac:dyDescent="0.2">
      <c r="B758" s="433" t="str">
        <f>IF(Tabla1[[#This Row],[Código_Actividad]]="","",CONCATENATE(Tabla1[[#This Row],[POA]],".",Tabla1[[#This Row],[SRS]],".",Tabla1[[#This Row],[AREA]],".",Tabla1[[#This Row],[TIPO]]))</f>
        <v>...</v>
      </c>
      <c r="C758" s="433"/>
      <c r="D758" s="433"/>
      <c r="E758" s="433"/>
      <c r="F758" s="433"/>
      <c r="G758" s="276" t="s">
        <v>1431</v>
      </c>
      <c r="H758" s="443" t="s">
        <v>1697</v>
      </c>
      <c r="I758" s="444" t="s">
        <v>1670</v>
      </c>
      <c r="J758" s="276">
        <v>2</v>
      </c>
      <c r="K758" s="279">
        <v>50</v>
      </c>
      <c r="L758" s="279">
        <f>+[3]!Tabla1[[#This Row],[Precio Unitario]]*[3]!Tabla1[[#This Row],[Cantidad de Insumos]]</f>
        <v>100</v>
      </c>
      <c r="M758" s="438">
        <v>239301</v>
      </c>
      <c r="N758" s="435" t="s">
        <v>1663</v>
      </c>
    </row>
    <row r="759" spans="2:14" ht="12.75" x14ac:dyDescent="0.2">
      <c r="B759" s="433" t="str">
        <f>IF(Tabla1[[#This Row],[Código_Actividad]]="","",CONCATENATE(Tabla1[[#This Row],[POA]],".",Tabla1[[#This Row],[SRS]],".",Tabla1[[#This Row],[AREA]],".",Tabla1[[#This Row],[TIPO]]))</f>
        <v>...</v>
      </c>
      <c r="C759" s="433"/>
      <c r="D759" s="433"/>
      <c r="E759" s="433"/>
      <c r="F759" s="433"/>
      <c r="G759" s="276" t="s">
        <v>1431</v>
      </c>
      <c r="H759" s="443" t="s">
        <v>1788</v>
      </c>
      <c r="I759" s="444" t="s">
        <v>1670</v>
      </c>
      <c r="J759" s="276">
        <v>5</v>
      </c>
      <c r="K759" s="279">
        <v>100</v>
      </c>
      <c r="L759" s="279">
        <f>+[3]!Tabla1[[#This Row],[Precio Unitario]]*[3]!Tabla1[[#This Row],[Cantidad de Insumos]]</f>
        <v>500</v>
      </c>
      <c r="M759" s="438">
        <v>239301</v>
      </c>
      <c r="N759" s="435" t="s">
        <v>1663</v>
      </c>
    </row>
    <row r="760" spans="2:14" ht="12.75" x14ac:dyDescent="0.2">
      <c r="B760" s="433" t="str">
        <f>IF(Tabla1[[#This Row],[Código_Actividad]]="","",CONCATENATE(Tabla1[[#This Row],[POA]],".",Tabla1[[#This Row],[SRS]],".",Tabla1[[#This Row],[AREA]],".",Tabla1[[#This Row],[TIPO]]))</f>
        <v>...</v>
      </c>
      <c r="C760" s="433"/>
      <c r="D760" s="433"/>
      <c r="E760" s="433"/>
      <c r="F760" s="433"/>
      <c r="G760" s="276" t="s">
        <v>1431</v>
      </c>
      <c r="H760" s="443" t="s">
        <v>1749</v>
      </c>
      <c r="I760" s="444" t="s">
        <v>1670</v>
      </c>
      <c r="J760" s="276">
        <v>3</v>
      </c>
      <c r="K760" s="279">
        <v>150</v>
      </c>
      <c r="L760" s="279">
        <f>+[3]!Tabla1[[#This Row],[Precio Unitario]]*[3]!Tabla1[[#This Row],[Cantidad de Insumos]]</f>
        <v>450</v>
      </c>
      <c r="M760" s="438">
        <v>239301</v>
      </c>
      <c r="N760" s="435" t="s">
        <v>1663</v>
      </c>
    </row>
    <row r="761" spans="2:14" ht="12.75" x14ac:dyDescent="0.2">
      <c r="B761" s="433" t="str">
        <f>IF(Tabla1[[#This Row],[Código_Actividad]]="","",CONCATENATE(Tabla1[[#This Row],[POA]],".",Tabla1[[#This Row],[SRS]],".",Tabla1[[#This Row],[AREA]],".",Tabla1[[#This Row],[TIPO]]))</f>
        <v>...</v>
      </c>
      <c r="C761" s="433"/>
      <c r="D761" s="433"/>
      <c r="E761" s="433"/>
      <c r="F761" s="433"/>
      <c r="G761" s="276" t="s">
        <v>1431</v>
      </c>
      <c r="H761" s="443" t="s">
        <v>1726</v>
      </c>
      <c r="I761" s="444" t="s">
        <v>1670</v>
      </c>
      <c r="J761" s="276">
        <v>20</v>
      </c>
      <c r="K761" s="279">
        <v>50</v>
      </c>
      <c r="L761" s="279">
        <f>+[3]!Tabla1[[#This Row],[Precio Unitario]]*[3]!Tabla1[[#This Row],[Cantidad de Insumos]]</f>
        <v>1000</v>
      </c>
      <c r="M761" s="438">
        <v>239301</v>
      </c>
      <c r="N761" s="435" t="s">
        <v>1663</v>
      </c>
    </row>
    <row r="762" spans="2:14" ht="12.75" x14ac:dyDescent="0.2">
      <c r="B762" s="433" t="str">
        <f>IF(Tabla1[[#This Row],[Código_Actividad]]="","",CONCATENATE(Tabla1[[#This Row],[POA]],".",Tabla1[[#This Row],[SRS]],".",Tabla1[[#This Row],[AREA]],".",Tabla1[[#This Row],[TIPO]]))</f>
        <v>...</v>
      </c>
      <c r="C762" s="433"/>
      <c r="D762" s="433"/>
      <c r="E762" s="433"/>
      <c r="F762" s="433"/>
      <c r="G762" s="276" t="s">
        <v>1431</v>
      </c>
      <c r="H762" s="443" t="s">
        <v>1677</v>
      </c>
      <c r="I762" s="444" t="s">
        <v>1670</v>
      </c>
      <c r="J762" s="276">
        <v>2</v>
      </c>
      <c r="K762" s="279">
        <v>300</v>
      </c>
      <c r="L762" s="279">
        <f>+[3]!Tabla1[[#This Row],[Precio Unitario]]*[3]!Tabla1[[#This Row],[Cantidad de Insumos]]</f>
        <v>600</v>
      </c>
      <c r="M762" s="438">
        <v>239301</v>
      </c>
      <c r="N762" s="435" t="s">
        <v>1663</v>
      </c>
    </row>
    <row r="763" spans="2:14" ht="12.75" x14ac:dyDescent="0.2">
      <c r="B763" s="433" t="str">
        <f>IF(Tabla1[[#This Row],[Código_Actividad]]="","",CONCATENATE(Tabla1[[#This Row],[POA]],".",Tabla1[[#This Row],[SRS]],".",Tabla1[[#This Row],[AREA]],".",Tabla1[[#This Row],[TIPO]]))</f>
        <v>...</v>
      </c>
      <c r="C763" s="433"/>
      <c r="D763" s="433"/>
      <c r="E763" s="433"/>
      <c r="F763" s="433"/>
      <c r="G763" s="276" t="s">
        <v>1432</v>
      </c>
      <c r="H763" s="277" t="s">
        <v>1675</v>
      </c>
      <c r="I763" s="440" t="s">
        <v>1670</v>
      </c>
      <c r="J763" s="276">
        <v>1</v>
      </c>
      <c r="K763" s="279">
        <v>20000</v>
      </c>
      <c r="L763" s="279">
        <f>+[3]!Tabla1[[#This Row],[Precio Unitario]]*[3]!Tabla1[[#This Row],[Cantidad de Insumos]]</f>
        <v>20000</v>
      </c>
      <c r="M763" s="438">
        <v>239301</v>
      </c>
      <c r="N763" s="435" t="s">
        <v>1663</v>
      </c>
    </row>
    <row r="764" spans="2:14" ht="12.75" x14ac:dyDescent="0.2">
      <c r="B764" s="433" t="str">
        <f>IF(Tabla1[[#This Row],[Código_Actividad]]="","",CONCATENATE(Tabla1[[#This Row],[POA]],".",Tabla1[[#This Row],[SRS]],".",Tabla1[[#This Row],[AREA]],".",Tabla1[[#This Row],[TIPO]]))</f>
        <v>...</v>
      </c>
      <c r="C764" s="433"/>
      <c r="D764" s="433"/>
      <c r="E764" s="433"/>
      <c r="F764" s="433"/>
      <c r="G764" s="276" t="s">
        <v>1432</v>
      </c>
      <c r="H764" s="277" t="s">
        <v>1743</v>
      </c>
      <c r="I764" s="440" t="s">
        <v>1670</v>
      </c>
      <c r="J764" s="276">
        <v>5</v>
      </c>
      <c r="K764" s="279">
        <v>50</v>
      </c>
      <c r="L764" s="279">
        <f>+[3]!Tabla1[[#This Row],[Precio Unitario]]*[3]!Tabla1[[#This Row],[Cantidad de Insumos]]</f>
        <v>250</v>
      </c>
      <c r="M764" s="438">
        <v>239301</v>
      </c>
      <c r="N764" s="435" t="s">
        <v>1663</v>
      </c>
    </row>
    <row r="765" spans="2:14" ht="12.75" x14ac:dyDescent="0.2">
      <c r="B765" s="433" t="str">
        <f>IF(Tabla1[[#This Row],[Código_Actividad]]="","",CONCATENATE(Tabla1[[#This Row],[POA]],".",Tabla1[[#This Row],[SRS]],".",Tabla1[[#This Row],[AREA]],".",Tabla1[[#This Row],[TIPO]]))</f>
        <v>...</v>
      </c>
      <c r="C765" s="433"/>
      <c r="D765" s="433"/>
      <c r="E765" s="433"/>
      <c r="F765" s="433"/>
      <c r="G765" s="276" t="s">
        <v>1432</v>
      </c>
      <c r="H765" s="277" t="s">
        <v>1699</v>
      </c>
      <c r="I765" s="440" t="s">
        <v>1670</v>
      </c>
      <c r="J765" s="276">
        <v>5</v>
      </c>
      <c r="K765" s="279">
        <v>100</v>
      </c>
      <c r="L765" s="279">
        <f>+[3]!Tabla1[[#This Row],[Precio Unitario]]*[3]!Tabla1[[#This Row],[Cantidad de Insumos]]</f>
        <v>500</v>
      </c>
      <c r="M765" s="438">
        <v>239301</v>
      </c>
      <c r="N765" s="435" t="s">
        <v>1663</v>
      </c>
    </row>
    <row r="766" spans="2:14" ht="12.75" x14ac:dyDescent="0.2">
      <c r="B766" s="433" t="str">
        <f>IF(Tabla1[[#This Row],[Código_Actividad]]="","",CONCATENATE(Tabla1[[#This Row],[POA]],".",Tabla1[[#This Row],[SRS]],".",Tabla1[[#This Row],[AREA]],".",Tabla1[[#This Row],[TIPO]]))</f>
        <v>...</v>
      </c>
      <c r="C766" s="433"/>
      <c r="D766" s="433"/>
      <c r="E766" s="433"/>
      <c r="F766" s="433"/>
      <c r="G766" s="276" t="s">
        <v>1432</v>
      </c>
      <c r="H766" s="277" t="s">
        <v>1744</v>
      </c>
      <c r="I766" s="440" t="s">
        <v>1670</v>
      </c>
      <c r="J766" s="276">
        <v>1</v>
      </c>
      <c r="K766" s="279">
        <v>2000</v>
      </c>
      <c r="L766" s="279">
        <f>+[3]!Tabla1[[#This Row],[Precio Unitario]]*[3]!Tabla1[[#This Row],[Cantidad de Insumos]]</f>
        <v>2000</v>
      </c>
      <c r="M766" s="438">
        <v>239301</v>
      </c>
      <c r="N766" s="435" t="s">
        <v>1663</v>
      </c>
    </row>
    <row r="767" spans="2:14" ht="12.75" x14ac:dyDescent="0.2">
      <c r="B767" s="433" t="str">
        <f>IF(Tabla1[[#This Row],[Código_Actividad]]="","",CONCATENATE(Tabla1[[#This Row],[POA]],".",Tabla1[[#This Row],[SRS]],".",Tabla1[[#This Row],[AREA]],".",Tabla1[[#This Row],[TIPO]]))</f>
        <v>...</v>
      </c>
      <c r="C767" s="433"/>
      <c r="D767" s="433"/>
      <c r="E767" s="433"/>
      <c r="F767" s="433"/>
      <c r="G767" s="276" t="s">
        <v>1432</v>
      </c>
      <c r="H767" s="277" t="s">
        <v>1709</v>
      </c>
      <c r="I767" s="440" t="s">
        <v>1670</v>
      </c>
      <c r="J767" s="276">
        <v>10</v>
      </c>
      <c r="K767" s="279">
        <v>350</v>
      </c>
      <c r="L767" s="279">
        <f>+[3]!Tabla1[[#This Row],[Precio Unitario]]*[3]!Tabla1[[#This Row],[Cantidad de Insumos]]</f>
        <v>3500</v>
      </c>
      <c r="M767" s="438">
        <v>239301</v>
      </c>
      <c r="N767" s="435" t="s">
        <v>1663</v>
      </c>
    </row>
    <row r="768" spans="2:14" ht="12.75" x14ac:dyDescent="0.2">
      <c r="B768" s="433" t="str">
        <f>IF(Tabla1[[#This Row],[Código_Actividad]]="","",CONCATENATE(Tabla1[[#This Row],[POA]],".",Tabla1[[#This Row],[SRS]],".",Tabla1[[#This Row],[AREA]],".",Tabla1[[#This Row],[TIPO]]))</f>
        <v>...</v>
      </c>
      <c r="C768" s="433"/>
      <c r="D768" s="433"/>
      <c r="E768" s="433"/>
      <c r="F768" s="433"/>
      <c r="G768" s="276" t="s">
        <v>1432</v>
      </c>
      <c r="H768" s="277" t="s">
        <v>1681</v>
      </c>
      <c r="I768" s="440" t="s">
        <v>1718</v>
      </c>
      <c r="J768" s="276">
        <v>5</v>
      </c>
      <c r="K768" s="279">
        <v>250</v>
      </c>
      <c r="L768" s="279">
        <f>+[3]!Tabla1[[#This Row],[Precio Unitario]]*[3]!Tabla1[[#This Row],[Cantidad de Insumos]]</f>
        <v>1250</v>
      </c>
      <c r="M768" s="438">
        <v>239301</v>
      </c>
      <c r="N768" s="435" t="s">
        <v>1663</v>
      </c>
    </row>
    <row r="769" spans="2:14" ht="12.75" x14ac:dyDescent="0.2">
      <c r="B769" s="433" t="str">
        <f>IF(Tabla1[[#This Row],[Código_Actividad]]="","",CONCATENATE(Tabla1[[#This Row],[POA]],".",Tabla1[[#This Row],[SRS]],".",Tabla1[[#This Row],[AREA]],".",Tabla1[[#This Row],[TIPO]]))</f>
        <v>...</v>
      </c>
      <c r="C769" s="433"/>
      <c r="D769" s="433"/>
      <c r="E769" s="433"/>
      <c r="F769" s="433"/>
      <c r="G769" s="276" t="s">
        <v>1432</v>
      </c>
      <c r="H769" s="277" t="s">
        <v>1745</v>
      </c>
      <c r="I769" s="440" t="s">
        <v>1670</v>
      </c>
      <c r="J769" s="276">
        <v>5</v>
      </c>
      <c r="K769" s="279">
        <v>100</v>
      </c>
      <c r="L769" s="279">
        <f>+[3]!Tabla1[[#This Row],[Precio Unitario]]*[3]!Tabla1[[#This Row],[Cantidad de Insumos]]</f>
        <v>500</v>
      </c>
      <c r="M769" s="438">
        <v>239301</v>
      </c>
      <c r="N769" s="435" t="s">
        <v>1663</v>
      </c>
    </row>
    <row r="770" spans="2:14" ht="12.75" x14ac:dyDescent="0.2">
      <c r="B770" s="433" t="str">
        <f>IF(Tabla1[[#This Row],[Código_Actividad]]="","",CONCATENATE(Tabla1[[#This Row],[POA]],".",Tabla1[[#This Row],[SRS]],".",Tabla1[[#This Row],[AREA]],".",Tabla1[[#This Row],[TIPO]]))</f>
        <v>...</v>
      </c>
      <c r="C770" s="433"/>
      <c r="D770" s="433"/>
      <c r="E770" s="433"/>
      <c r="F770" s="433"/>
      <c r="G770" s="276" t="s">
        <v>1432</v>
      </c>
      <c r="H770" s="277" t="s">
        <v>1728</v>
      </c>
      <c r="I770" s="440" t="s">
        <v>1670</v>
      </c>
      <c r="J770" s="276">
        <v>5</v>
      </c>
      <c r="K770" s="279">
        <v>80</v>
      </c>
      <c r="L770" s="279">
        <f>+[3]!Tabla1[[#This Row],[Precio Unitario]]*[3]!Tabla1[[#This Row],[Cantidad de Insumos]]</f>
        <v>400</v>
      </c>
      <c r="M770" s="438">
        <v>239301</v>
      </c>
      <c r="N770" s="435" t="s">
        <v>1663</v>
      </c>
    </row>
    <row r="771" spans="2:14" ht="12.75" x14ac:dyDescent="0.2">
      <c r="B771" s="433" t="str">
        <f>IF(Tabla1[[#This Row],[Código_Actividad]]="","",CONCATENATE(Tabla1[[#This Row],[POA]],".",Tabla1[[#This Row],[SRS]],".",Tabla1[[#This Row],[AREA]],".",Tabla1[[#This Row],[TIPO]]))</f>
        <v>...</v>
      </c>
      <c r="C771" s="433"/>
      <c r="D771" s="433"/>
      <c r="E771" s="433"/>
      <c r="F771" s="433"/>
      <c r="G771" s="276" t="s">
        <v>1432</v>
      </c>
      <c r="H771" s="277" t="s">
        <v>1673</v>
      </c>
      <c r="I771" s="440" t="s">
        <v>1670</v>
      </c>
      <c r="J771" s="276">
        <v>1</v>
      </c>
      <c r="K771" s="279">
        <v>30000</v>
      </c>
      <c r="L771" s="279">
        <f>+[3]!Tabla1[[#This Row],[Precio Unitario]]*[3]!Tabla1[[#This Row],[Cantidad de Insumos]]</f>
        <v>30000</v>
      </c>
      <c r="M771" s="438">
        <v>239301</v>
      </c>
      <c r="N771" s="435" t="s">
        <v>1663</v>
      </c>
    </row>
    <row r="772" spans="2:14" ht="12.75" x14ac:dyDescent="0.2">
      <c r="B772" s="433" t="str">
        <f>IF(Tabla1[[#This Row],[Código_Actividad]]="","",CONCATENATE(Tabla1[[#This Row],[POA]],".",Tabla1[[#This Row],[SRS]],".",Tabla1[[#This Row],[AREA]],".",Tabla1[[#This Row],[TIPO]]))</f>
        <v>...</v>
      </c>
      <c r="C772" s="433"/>
      <c r="D772" s="433"/>
      <c r="E772" s="433"/>
      <c r="F772" s="433"/>
      <c r="G772" s="276" t="s">
        <v>1432</v>
      </c>
      <c r="H772" s="277" t="s">
        <v>1674</v>
      </c>
      <c r="I772" s="440" t="s">
        <v>1670</v>
      </c>
      <c r="J772" s="276">
        <v>1</v>
      </c>
      <c r="K772" s="279">
        <v>20000</v>
      </c>
      <c r="L772" s="279">
        <f>+[3]!Tabla1[[#This Row],[Precio Unitario]]*[3]!Tabla1[[#This Row],[Cantidad de Insumos]]</f>
        <v>20000</v>
      </c>
      <c r="M772" s="438">
        <v>239301</v>
      </c>
      <c r="N772" s="435" t="s">
        <v>1663</v>
      </c>
    </row>
    <row r="773" spans="2:14" ht="12.75" x14ac:dyDescent="0.2">
      <c r="B773" s="433" t="str">
        <f>IF(Tabla1[[#This Row],[Código_Actividad]]="","",CONCATENATE(Tabla1[[#This Row],[POA]],".",Tabla1[[#This Row],[SRS]],".",Tabla1[[#This Row],[AREA]],".",Tabla1[[#This Row],[TIPO]]))</f>
        <v>...</v>
      </c>
      <c r="C773" s="433"/>
      <c r="D773" s="433"/>
      <c r="E773" s="433"/>
      <c r="F773" s="433"/>
      <c r="G773" s="434" t="s">
        <v>1630</v>
      </c>
      <c r="H773" s="435" t="s">
        <v>1778</v>
      </c>
      <c r="I773" s="436" t="s">
        <v>1665</v>
      </c>
      <c r="J773" s="434">
        <v>5</v>
      </c>
      <c r="K773" s="437">
        <v>300</v>
      </c>
      <c r="L773" s="437">
        <f>+[3]!Tabla1[[#This Row],[Precio Unitario]]*[3]!Tabla1[[#This Row],[Cantidad de Insumos]]</f>
        <v>1500</v>
      </c>
      <c r="M773" s="438">
        <v>239301</v>
      </c>
      <c r="N773" s="435" t="s">
        <v>1663</v>
      </c>
    </row>
    <row r="774" spans="2:14" ht="12.75" x14ac:dyDescent="0.2">
      <c r="B774" s="433" t="str">
        <f>IF(Tabla1[[#This Row],[Código_Actividad]]="","",CONCATENATE(Tabla1[[#This Row],[POA]],".",Tabla1[[#This Row],[SRS]],".",Tabla1[[#This Row],[AREA]],".",Tabla1[[#This Row],[TIPO]]))</f>
        <v>...</v>
      </c>
      <c r="C774" s="433"/>
      <c r="D774" s="433"/>
      <c r="E774" s="433"/>
      <c r="F774" s="433"/>
      <c r="G774" s="434" t="s">
        <v>1630</v>
      </c>
      <c r="H774" s="435" t="s">
        <v>1780</v>
      </c>
      <c r="I774" s="436" t="s">
        <v>1670</v>
      </c>
      <c r="J774" s="434">
        <v>3</v>
      </c>
      <c r="K774" s="437">
        <v>100</v>
      </c>
      <c r="L774" s="437">
        <f>+[3]!Tabla1[[#This Row],[Precio Unitario]]*[3]!Tabla1[[#This Row],[Cantidad de Insumos]]</f>
        <v>300</v>
      </c>
      <c r="M774" s="438">
        <v>239301</v>
      </c>
      <c r="N774" s="435" t="s">
        <v>1663</v>
      </c>
    </row>
    <row r="775" spans="2:14" ht="12.75" x14ac:dyDescent="0.2">
      <c r="B775" s="433" t="str">
        <f>IF(Tabla1[[#This Row],[Código_Actividad]]="","",CONCATENATE(Tabla1[[#This Row],[POA]],".",Tabla1[[#This Row],[SRS]],".",Tabla1[[#This Row],[AREA]],".",Tabla1[[#This Row],[TIPO]]))</f>
        <v>...</v>
      </c>
      <c r="C775" s="433"/>
      <c r="D775" s="433"/>
      <c r="E775" s="433"/>
      <c r="F775" s="433"/>
      <c r="G775" s="434" t="s">
        <v>1630</v>
      </c>
      <c r="H775" s="435" t="s">
        <v>1661</v>
      </c>
      <c r="I775" s="436" t="s">
        <v>1662</v>
      </c>
      <c r="J775" s="434">
        <v>2</v>
      </c>
      <c r="K775" s="437">
        <v>350</v>
      </c>
      <c r="L775" s="437">
        <f>+[3]!Tabla1[[#This Row],[Precio Unitario]]*[3]!Tabla1[[#This Row],[Cantidad de Insumos]]</f>
        <v>700</v>
      </c>
      <c r="M775" s="438">
        <v>239301</v>
      </c>
      <c r="N775" s="435" t="s">
        <v>1663</v>
      </c>
    </row>
    <row r="776" spans="2:14" ht="12.75" x14ac:dyDescent="0.2">
      <c r="B776" s="433" t="str">
        <f>IF(Tabla1[[#This Row],[Código_Actividad]]="","",CONCATENATE(Tabla1[[#This Row],[POA]],".",Tabla1[[#This Row],[SRS]],".",Tabla1[[#This Row],[AREA]],".",Tabla1[[#This Row],[TIPO]]))</f>
        <v>...</v>
      </c>
      <c r="C776" s="433"/>
      <c r="D776" s="433"/>
      <c r="E776" s="433"/>
      <c r="F776" s="433"/>
      <c r="G776" s="434" t="s">
        <v>1630</v>
      </c>
      <c r="H776" s="435" t="s">
        <v>1790</v>
      </c>
      <c r="I776" s="436" t="s">
        <v>1662</v>
      </c>
      <c r="J776" s="434">
        <v>3</v>
      </c>
      <c r="K776" s="437">
        <v>200</v>
      </c>
      <c r="L776" s="437">
        <f>+[3]!Tabla1[[#This Row],[Precio Unitario]]*[3]!Tabla1[[#This Row],[Cantidad de Insumos]]</f>
        <v>600</v>
      </c>
      <c r="M776" s="438">
        <v>239301</v>
      </c>
      <c r="N776" s="435" t="s">
        <v>1663</v>
      </c>
    </row>
    <row r="777" spans="2:14" ht="12.75" x14ac:dyDescent="0.2">
      <c r="B777" s="433" t="str">
        <f>IF(Tabla1[[#This Row],[Código_Actividad]]="","",CONCATENATE(Tabla1[[#This Row],[POA]],".",Tabla1[[#This Row],[SRS]],".",Tabla1[[#This Row],[AREA]],".",Tabla1[[#This Row],[TIPO]]))</f>
        <v>...</v>
      </c>
      <c r="C777" s="433"/>
      <c r="D777" s="433"/>
      <c r="E777" s="433"/>
      <c r="F777" s="433"/>
      <c r="G777" s="276" t="s">
        <v>1433</v>
      </c>
      <c r="H777" s="277" t="s">
        <v>1675</v>
      </c>
      <c r="I777" s="440" t="s">
        <v>1670</v>
      </c>
      <c r="J777" s="276">
        <v>1</v>
      </c>
      <c r="K777" s="279">
        <v>20000</v>
      </c>
      <c r="L777" s="279">
        <f>+[3]!Tabla1[[#This Row],[Precio Unitario]]*[3]!Tabla1[[#This Row],[Cantidad de Insumos]]</f>
        <v>20000</v>
      </c>
      <c r="M777" s="438">
        <v>239301</v>
      </c>
      <c r="N777" s="435" t="s">
        <v>1663</v>
      </c>
    </row>
    <row r="778" spans="2:14" ht="12.75" x14ac:dyDescent="0.2">
      <c r="B778" s="433" t="str">
        <f>IF(Tabla1[[#This Row],[Código_Actividad]]="","",CONCATENATE(Tabla1[[#This Row],[POA]],".",Tabla1[[#This Row],[SRS]],".",Tabla1[[#This Row],[AREA]],".",Tabla1[[#This Row],[TIPO]]))</f>
        <v>...</v>
      </c>
      <c r="C778" s="433"/>
      <c r="D778" s="433"/>
      <c r="E778" s="433"/>
      <c r="F778" s="433"/>
      <c r="G778" s="276" t="s">
        <v>1433</v>
      </c>
      <c r="H778" s="277" t="s">
        <v>1786</v>
      </c>
      <c r="I778" s="440" t="s">
        <v>1670</v>
      </c>
      <c r="J778" s="276">
        <v>1</v>
      </c>
      <c r="K778" s="279">
        <v>20000</v>
      </c>
      <c r="L778" s="279">
        <f>+[3]!Tabla1[[#This Row],[Precio Unitario]]*[3]!Tabla1[[#This Row],[Cantidad de Insumos]]</f>
        <v>20000</v>
      </c>
      <c r="M778" s="438">
        <v>239301</v>
      </c>
      <c r="N778" s="435" t="s">
        <v>1663</v>
      </c>
    </row>
    <row r="779" spans="2:14" ht="12.75" x14ac:dyDescent="0.2">
      <c r="B779" s="433" t="str">
        <f>IF(Tabla1[[#This Row],[Código_Actividad]]="","",CONCATENATE(Tabla1[[#This Row],[POA]],".",Tabla1[[#This Row],[SRS]],".",Tabla1[[#This Row],[AREA]],".",Tabla1[[#This Row],[TIPO]]))</f>
        <v>...</v>
      </c>
      <c r="C779" s="433"/>
      <c r="D779" s="433"/>
      <c r="E779" s="433"/>
      <c r="F779" s="433"/>
      <c r="G779" s="276" t="s">
        <v>1433</v>
      </c>
      <c r="H779" s="277" t="s">
        <v>1673</v>
      </c>
      <c r="I779" s="440" t="s">
        <v>1670</v>
      </c>
      <c r="J779" s="276">
        <v>1</v>
      </c>
      <c r="K779" s="279">
        <v>30000</v>
      </c>
      <c r="L779" s="279">
        <f>+[3]!Tabla1[[#This Row],[Precio Unitario]]*[3]!Tabla1[[#This Row],[Cantidad de Insumos]]</f>
        <v>30000</v>
      </c>
      <c r="M779" s="438">
        <v>239301</v>
      </c>
      <c r="N779" s="435" t="s">
        <v>1663</v>
      </c>
    </row>
    <row r="780" spans="2:14" ht="12.75" x14ac:dyDescent="0.2">
      <c r="B780" s="433" t="str">
        <f>IF(Tabla1[[#This Row],[Código_Actividad]]="","",CONCATENATE(Tabla1[[#This Row],[POA]],".",Tabla1[[#This Row],[SRS]],".",Tabla1[[#This Row],[AREA]],".",Tabla1[[#This Row],[TIPO]]))</f>
        <v>...</v>
      </c>
      <c r="C780" s="433"/>
      <c r="D780" s="433"/>
      <c r="E780" s="433"/>
      <c r="F780" s="433"/>
      <c r="G780" s="276" t="s">
        <v>1433</v>
      </c>
      <c r="H780" s="277" t="s">
        <v>1664</v>
      </c>
      <c r="I780" s="440" t="s">
        <v>1665</v>
      </c>
      <c r="J780" s="276">
        <v>10</v>
      </c>
      <c r="K780" s="279">
        <v>300</v>
      </c>
      <c r="L780" s="279">
        <f>+[3]!Tabla1[[#This Row],[Precio Unitario]]*[3]!Tabla1[[#This Row],[Cantidad de Insumos]]</f>
        <v>3000</v>
      </c>
      <c r="M780" s="438">
        <v>239301</v>
      </c>
      <c r="N780" s="435" t="s">
        <v>1663</v>
      </c>
    </row>
    <row r="781" spans="2:14" ht="12.75" x14ac:dyDescent="0.2">
      <c r="B781" s="433" t="str">
        <f>IF(Tabla1[[#This Row],[Código_Actividad]]="","",CONCATENATE(Tabla1[[#This Row],[POA]],".",Tabla1[[#This Row],[SRS]],".",Tabla1[[#This Row],[AREA]],".",Tabla1[[#This Row],[TIPO]]))</f>
        <v>...</v>
      </c>
      <c r="C781" s="433"/>
      <c r="D781" s="433"/>
      <c r="E781" s="433"/>
      <c r="F781" s="433"/>
      <c r="G781" s="276" t="s">
        <v>1433</v>
      </c>
      <c r="H781" s="277" t="s">
        <v>1741</v>
      </c>
      <c r="I781" s="440" t="s">
        <v>1718</v>
      </c>
      <c r="J781" s="276">
        <v>10</v>
      </c>
      <c r="K781" s="279">
        <v>80</v>
      </c>
      <c r="L781" s="279">
        <f>+[3]!Tabla1[[#This Row],[Precio Unitario]]*[3]!Tabla1[[#This Row],[Cantidad de Insumos]]</f>
        <v>800</v>
      </c>
      <c r="M781" s="438">
        <v>239301</v>
      </c>
      <c r="N781" s="435" t="s">
        <v>1663</v>
      </c>
    </row>
    <row r="782" spans="2:14" ht="12.75" x14ac:dyDescent="0.2">
      <c r="B782" s="433" t="str">
        <f>IF(Tabla1[[#This Row],[Código_Actividad]]="","",CONCATENATE(Tabla1[[#This Row],[POA]],".",Tabla1[[#This Row],[SRS]],".",Tabla1[[#This Row],[AREA]],".",Tabla1[[#This Row],[TIPO]]))</f>
        <v>...</v>
      </c>
      <c r="C782" s="433"/>
      <c r="D782" s="433"/>
      <c r="E782" s="433"/>
      <c r="F782" s="433"/>
      <c r="G782" s="276" t="s">
        <v>1433</v>
      </c>
      <c r="H782" s="277" t="s">
        <v>1742</v>
      </c>
      <c r="I782" s="440" t="s">
        <v>1718</v>
      </c>
      <c r="J782" s="276">
        <v>10</v>
      </c>
      <c r="K782" s="279">
        <v>200</v>
      </c>
      <c r="L782" s="279">
        <f>+[3]!Tabla1[[#This Row],[Precio Unitario]]*[3]!Tabla1[[#This Row],[Cantidad de Insumos]]</f>
        <v>2000</v>
      </c>
      <c r="M782" s="438">
        <v>239301</v>
      </c>
      <c r="N782" s="435" t="s">
        <v>1663</v>
      </c>
    </row>
    <row r="783" spans="2:14" ht="12.75" x14ac:dyDescent="0.2">
      <c r="B783" s="433" t="str">
        <f>IF(Tabla1[[#This Row],[Código_Actividad]]="","",CONCATENATE(Tabla1[[#This Row],[POA]],".",Tabla1[[#This Row],[SRS]],".",Tabla1[[#This Row],[AREA]],".",Tabla1[[#This Row],[TIPO]]))</f>
        <v>...</v>
      </c>
      <c r="C783" s="433"/>
      <c r="D783" s="433"/>
      <c r="E783" s="433"/>
      <c r="F783" s="433"/>
      <c r="G783" s="434" t="s">
        <v>1433</v>
      </c>
      <c r="H783" s="435" t="s">
        <v>1666</v>
      </c>
      <c r="I783" s="436" t="s">
        <v>1667</v>
      </c>
      <c r="J783" s="434">
        <v>5</v>
      </c>
      <c r="K783" s="437">
        <v>200</v>
      </c>
      <c r="L783" s="437">
        <f>+[3]!Tabla1[[#This Row],[Precio Unitario]]*[3]!Tabla1[[#This Row],[Cantidad de Insumos]]</f>
        <v>1000</v>
      </c>
      <c r="M783" s="438">
        <v>239301</v>
      </c>
      <c r="N783" s="435" t="s">
        <v>1663</v>
      </c>
    </row>
    <row r="784" spans="2:14" ht="12.75" x14ac:dyDescent="0.2">
      <c r="B784" s="433" t="str">
        <f>IF(Tabla1[[#This Row],[Código_Actividad]]="","",CONCATENATE(Tabla1[[#This Row],[POA]],".",Tabla1[[#This Row],[SRS]],".",Tabla1[[#This Row],[AREA]],".",Tabla1[[#This Row],[TIPO]]))</f>
        <v>...</v>
      </c>
      <c r="C784" s="433"/>
      <c r="D784" s="433"/>
      <c r="E784" s="433"/>
      <c r="F784" s="433"/>
      <c r="G784" s="434" t="s">
        <v>1433</v>
      </c>
      <c r="H784" s="435" t="s">
        <v>1668</v>
      </c>
      <c r="I784" s="436" t="s">
        <v>1667</v>
      </c>
      <c r="J784" s="434">
        <v>3</v>
      </c>
      <c r="K784" s="437">
        <v>200</v>
      </c>
      <c r="L784" s="437">
        <f>+[3]!Tabla1[[#This Row],[Precio Unitario]]*[3]!Tabla1[[#This Row],[Cantidad de Insumos]]</f>
        <v>600</v>
      </c>
      <c r="M784" s="438">
        <v>239301</v>
      </c>
      <c r="N784" s="435" t="s">
        <v>1663</v>
      </c>
    </row>
    <row r="785" spans="2:14" ht="12.75" x14ac:dyDescent="0.2">
      <c r="B785" s="433" t="str">
        <f>IF(Tabla1[[#This Row],[Código_Actividad]]="","",CONCATENATE(Tabla1[[#This Row],[POA]],".",Tabla1[[#This Row],[SRS]],".",Tabla1[[#This Row],[AREA]],".",Tabla1[[#This Row],[TIPO]]))</f>
        <v>...</v>
      </c>
      <c r="C785" s="433"/>
      <c r="D785" s="433"/>
      <c r="E785" s="433"/>
      <c r="F785" s="433"/>
      <c r="G785" s="276" t="s">
        <v>1433</v>
      </c>
      <c r="H785" s="277" t="s">
        <v>1671</v>
      </c>
      <c r="I785" s="440" t="s">
        <v>1667</v>
      </c>
      <c r="J785" s="276">
        <v>5</v>
      </c>
      <c r="K785" s="279">
        <v>200</v>
      </c>
      <c r="L785" s="279">
        <f>+[3]!Tabla1[[#This Row],[Precio Unitario]]*[3]!Tabla1[[#This Row],[Cantidad de Insumos]]</f>
        <v>1000</v>
      </c>
      <c r="M785" s="438">
        <v>239301</v>
      </c>
      <c r="N785" s="435" t="s">
        <v>1663</v>
      </c>
    </row>
    <row r="786" spans="2:14" ht="12.75" x14ac:dyDescent="0.2">
      <c r="B786" s="433" t="str">
        <f>IF(Tabla1[[#This Row],[Código_Actividad]]="","",CONCATENATE(Tabla1[[#This Row],[POA]],".",Tabla1[[#This Row],[SRS]],".",Tabla1[[#This Row],[AREA]],".",Tabla1[[#This Row],[TIPO]]))</f>
        <v>...</v>
      </c>
      <c r="C786" s="433"/>
      <c r="D786" s="433"/>
      <c r="E786" s="433"/>
      <c r="F786" s="433"/>
      <c r="G786" s="276" t="s">
        <v>1433</v>
      </c>
      <c r="H786" s="277" t="s">
        <v>1669</v>
      </c>
      <c r="I786" s="440" t="s">
        <v>1718</v>
      </c>
      <c r="J786" s="276">
        <v>2</v>
      </c>
      <c r="K786" s="279">
        <v>300</v>
      </c>
      <c r="L786" s="279">
        <f>+[3]!Tabla1[[#This Row],[Precio Unitario]]*[3]!Tabla1[[#This Row],[Cantidad de Insumos]]</f>
        <v>600</v>
      </c>
      <c r="M786" s="438">
        <v>239301</v>
      </c>
      <c r="N786" s="435" t="s">
        <v>1663</v>
      </c>
    </row>
    <row r="787" spans="2:14" ht="12.75" x14ac:dyDescent="0.2">
      <c r="B787" s="433" t="str">
        <f>IF(Tabla1[[#This Row],[Código_Actividad]]="","",CONCATENATE(Tabla1[[#This Row],[POA]],".",Tabla1[[#This Row],[SRS]],".",Tabla1[[#This Row],[AREA]],".",Tabla1[[#This Row],[TIPO]]))</f>
        <v>...</v>
      </c>
      <c r="C787" s="433"/>
      <c r="D787" s="433"/>
      <c r="E787" s="433"/>
      <c r="F787" s="433"/>
      <c r="G787" s="276" t="s">
        <v>1433</v>
      </c>
      <c r="H787" s="277" t="s">
        <v>1697</v>
      </c>
      <c r="I787" s="440" t="s">
        <v>1670</v>
      </c>
      <c r="J787" s="276">
        <v>2</v>
      </c>
      <c r="K787" s="279">
        <v>50</v>
      </c>
      <c r="L787" s="279">
        <f>+[3]!Tabla1[[#This Row],[Precio Unitario]]*[3]!Tabla1[[#This Row],[Cantidad de Insumos]]</f>
        <v>100</v>
      </c>
      <c r="M787" s="438">
        <v>239301</v>
      </c>
      <c r="N787" s="435" t="s">
        <v>1663</v>
      </c>
    </row>
    <row r="788" spans="2:14" ht="12.75" x14ac:dyDescent="0.2">
      <c r="B788" s="433" t="str">
        <f>IF(Tabla1[[#This Row],[Código_Actividad]]="","",CONCATENATE(Tabla1[[#This Row],[POA]],".",Tabla1[[#This Row],[SRS]],".",Tabla1[[#This Row],[AREA]],".",Tabla1[[#This Row],[TIPO]]))</f>
        <v>...</v>
      </c>
      <c r="C788" s="433"/>
      <c r="D788" s="433"/>
      <c r="E788" s="433"/>
      <c r="F788" s="433"/>
      <c r="G788" s="276" t="s">
        <v>1433</v>
      </c>
      <c r="H788" s="277" t="s">
        <v>1788</v>
      </c>
      <c r="I788" s="440" t="s">
        <v>1670</v>
      </c>
      <c r="J788" s="276">
        <v>5</v>
      </c>
      <c r="K788" s="279">
        <v>100</v>
      </c>
      <c r="L788" s="279">
        <f>+[3]!Tabla1[[#This Row],[Precio Unitario]]*[3]!Tabla1[[#This Row],[Cantidad de Insumos]]</f>
        <v>500</v>
      </c>
      <c r="M788" s="438">
        <v>239301</v>
      </c>
      <c r="N788" s="435" t="s">
        <v>1663</v>
      </c>
    </row>
    <row r="789" spans="2:14" ht="12.75" x14ac:dyDescent="0.2">
      <c r="B789" s="433" t="str">
        <f>IF(Tabla1[[#This Row],[Código_Actividad]]="","",CONCATENATE(Tabla1[[#This Row],[POA]],".",Tabla1[[#This Row],[SRS]],".",Tabla1[[#This Row],[AREA]],".",Tabla1[[#This Row],[TIPO]]))</f>
        <v>...</v>
      </c>
      <c r="C789" s="433"/>
      <c r="D789" s="433"/>
      <c r="E789" s="433"/>
      <c r="F789" s="433"/>
      <c r="G789" s="276" t="s">
        <v>1433</v>
      </c>
      <c r="H789" s="277" t="s">
        <v>1749</v>
      </c>
      <c r="I789" s="440" t="s">
        <v>1670</v>
      </c>
      <c r="J789" s="276">
        <v>5</v>
      </c>
      <c r="K789" s="279">
        <v>150</v>
      </c>
      <c r="L789" s="279">
        <f>+[3]!Tabla1[[#This Row],[Precio Unitario]]*[3]!Tabla1[[#This Row],[Cantidad de Insumos]]</f>
        <v>750</v>
      </c>
      <c r="M789" s="438">
        <v>239301</v>
      </c>
      <c r="N789" s="435" t="s">
        <v>1663</v>
      </c>
    </row>
    <row r="790" spans="2:14" ht="12.75" x14ac:dyDescent="0.2">
      <c r="B790" s="433" t="str">
        <f>IF(Tabla1[[#This Row],[Código_Actividad]]="","",CONCATENATE(Tabla1[[#This Row],[POA]],".",Tabla1[[#This Row],[SRS]],".",Tabla1[[#This Row],[AREA]],".",Tabla1[[#This Row],[TIPO]]))</f>
        <v>...</v>
      </c>
      <c r="C790" s="433"/>
      <c r="D790" s="433"/>
      <c r="E790" s="433"/>
      <c r="F790" s="433"/>
      <c r="G790" s="276" t="s">
        <v>1433</v>
      </c>
      <c r="H790" s="277" t="s">
        <v>1726</v>
      </c>
      <c r="I790" s="440" t="s">
        <v>1670</v>
      </c>
      <c r="J790" s="276">
        <v>5</v>
      </c>
      <c r="K790" s="279">
        <v>50</v>
      </c>
      <c r="L790" s="279">
        <f>+[3]!Tabla1[[#This Row],[Precio Unitario]]*[3]!Tabla1[[#This Row],[Cantidad de Insumos]]</f>
        <v>250</v>
      </c>
      <c r="M790" s="438">
        <v>239301</v>
      </c>
      <c r="N790" s="435" t="s">
        <v>1663</v>
      </c>
    </row>
    <row r="791" spans="2:14" ht="12.75" x14ac:dyDescent="0.2">
      <c r="B791" s="433" t="str">
        <f>IF(Tabla1[[#This Row],[Código_Actividad]]="","",CONCATENATE(Tabla1[[#This Row],[POA]],".",Tabla1[[#This Row],[SRS]],".",Tabla1[[#This Row],[AREA]],".",Tabla1[[#This Row],[TIPO]]))</f>
        <v>...</v>
      </c>
      <c r="C791" s="433"/>
      <c r="D791" s="433"/>
      <c r="E791" s="433"/>
      <c r="F791" s="433"/>
      <c r="G791" s="276" t="s">
        <v>1433</v>
      </c>
      <c r="H791" s="277" t="s">
        <v>1677</v>
      </c>
      <c r="I791" s="440" t="s">
        <v>1670</v>
      </c>
      <c r="J791" s="276">
        <v>2</v>
      </c>
      <c r="K791" s="279">
        <v>300</v>
      </c>
      <c r="L791" s="279">
        <f>+[3]!Tabla1[[#This Row],[Precio Unitario]]*[3]!Tabla1[[#This Row],[Cantidad de Insumos]]</f>
        <v>600</v>
      </c>
      <c r="M791" s="438">
        <v>239301</v>
      </c>
      <c r="N791" s="435" t="s">
        <v>1663</v>
      </c>
    </row>
    <row r="792" spans="2:14" ht="12.75" x14ac:dyDescent="0.2">
      <c r="B792" s="433" t="str">
        <f>IF(Tabla1[[#This Row],[Código_Actividad]]="","",CONCATENATE(Tabla1[[#This Row],[POA]],".",Tabla1[[#This Row],[SRS]],".",Tabla1[[#This Row],[AREA]],".",Tabla1[[#This Row],[TIPO]]))</f>
        <v>...</v>
      </c>
      <c r="C792" s="433"/>
      <c r="D792" s="433"/>
      <c r="E792" s="433"/>
      <c r="F792" s="433"/>
      <c r="G792" s="276" t="s">
        <v>1434</v>
      </c>
      <c r="H792" s="277" t="s">
        <v>1675</v>
      </c>
      <c r="I792" s="440" t="s">
        <v>1670</v>
      </c>
      <c r="J792" s="276">
        <v>1</v>
      </c>
      <c r="K792" s="279">
        <v>20000</v>
      </c>
      <c r="L792" s="279">
        <f>+[3]!Tabla1[[#This Row],[Precio Unitario]]*[3]!Tabla1[[#This Row],[Cantidad de Insumos]]</f>
        <v>20000</v>
      </c>
      <c r="M792" s="438">
        <v>239301</v>
      </c>
      <c r="N792" s="435" t="s">
        <v>1663</v>
      </c>
    </row>
    <row r="793" spans="2:14" ht="12.75" x14ac:dyDescent="0.2">
      <c r="B793" s="433" t="str">
        <f>IF(Tabla1[[#This Row],[Código_Actividad]]="","",CONCATENATE(Tabla1[[#This Row],[POA]],".",Tabla1[[#This Row],[SRS]],".",Tabla1[[#This Row],[AREA]],".",Tabla1[[#This Row],[TIPO]]))</f>
        <v>...</v>
      </c>
      <c r="C793" s="433"/>
      <c r="D793" s="433"/>
      <c r="E793" s="433"/>
      <c r="F793" s="433"/>
      <c r="G793" s="276" t="s">
        <v>1434</v>
      </c>
      <c r="H793" s="277" t="s">
        <v>1743</v>
      </c>
      <c r="I793" s="440" t="s">
        <v>1670</v>
      </c>
      <c r="J793" s="276">
        <v>5</v>
      </c>
      <c r="K793" s="279">
        <v>50</v>
      </c>
      <c r="L793" s="279">
        <f>+[3]!Tabla1[[#This Row],[Precio Unitario]]*[3]!Tabla1[[#This Row],[Cantidad de Insumos]]</f>
        <v>250</v>
      </c>
      <c r="M793" s="438">
        <v>239301</v>
      </c>
      <c r="N793" s="435" t="s">
        <v>1663</v>
      </c>
    </row>
    <row r="794" spans="2:14" ht="12.75" x14ac:dyDescent="0.2">
      <c r="B794" s="433" t="str">
        <f>IF(Tabla1[[#This Row],[Código_Actividad]]="","",CONCATENATE(Tabla1[[#This Row],[POA]],".",Tabla1[[#This Row],[SRS]],".",Tabla1[[#This Row],[AREA]],".",Tabla1[[#This Row],[TIPO]]))</f>
        <v>...</v>
      </c>
      <c r="C794" s="433"/>
      <c r="D794" s="433"/>
      <c r="E794" s="433"/>
      <c r="F794" s="433"/>
      <c r="G794" s="276" t="s">
        <v>1434</v>
      </c>
      <c r="H794" s="277" t="s">
        <v>1699</v>
      </c>
      <c r="I794" s="440" t="s">
        <v>1670</v>
      </c>
      <c r="J794" s="276">
        <v>5</v>
      </c>
      <c r="K794" s="279">
        <v>100</v>
      </c>
      <c r="L794" s="279">
        <f>+[3]!Tabla1[[#This Row],[Precio Unitario]]*[3]!Tabla1[[#This Row],[Cantidad de Insumos]]</f>
        <v>500</v>
      </c>
      <c r="M794" s="438">
        <v>239301</v>
      </c>
      <c r="N794" s="435" t="s">
        <v>1663</v>
      </c>
    </row>
    <row r="795" spans="2:14" ht="12.75" x14ac:dyDescent="0.2">
      <c r="B795" s="433" t="str">
        <f>IF(Tabla1[[#This Row],[Código_Actividad]]="","",CONCATENATE(Tabla1[[#This Row],[POA]],".",Tabla1[[#This Row],[SRS]],".",Tabla1[[#This Row],[AREA]],".",Tabla1[[#This Row],[TIPO]]))</f>
        <v>...</v>
      </c>
      <c r="C795" s="433"/>
      <c r="D795" s="433"/>
      <c r="E795" s="433"/>
      <c r="F795" s="433"/>
      <c r="G795" s="276" t="s">
        <v>1434</v>
      </c>
      <c r="H795" s="277" t="s">
        <v>1744</v>
      </c>
      <c r="I795" s="440" t="s">
        <v>1670</v>
      </c>
      <c r="J795" s="276">
        <v>1</v>
      </c>
      <c r="K795" s="279">
        <v>2000</v>
      </c>
      <c r="L795" s="279">
        <f>+[3]!Tabla1[[#This Row],[Precio Unitario]]*[3]!Tabla1[[#This Row],[Cantidad de Insumos]]</f>
        <v>2000</v>
      </c>
      <c r="M795" s="438">
        <v>239301</v>
      </c>
      <c r="N795" s="435" t="s">
        <v>1663</v>
      </c>
    </row>
    <row r="796" spans="2:14" ht="12.75" x14ac:dyDescent="0.2">
      <c r="B796" s="433" t="str">
        <f>IF(Tabla1[[#This Row],[Código_Actividad]]="","",CONCATENATE(Tabla1[[#This Row],[POA]],".",Tabla1[[#This Row],[SRS]],".",Tabla1[[#This Row],[AREA]],".",Tabla1[[#This Row],[TIPO]]))</f>
        <v>...</v>
      </c>
      <c r="C796" s="433"/>
      <c r="D796" s="433"/>
      <c r="E796" s="433"/>
      <c r="F796" s="433"/>
      <c r="G796" s="276" t="s">
        <v>1434</v>
      </c>
      <c r="H796" s="277" t="s">
        <v>1709</v>
      </c>
      <c r="I796" s="440" t="s">
        <v>1714</v>
      </c>
      <c r="J796" s="276">
        <v>3</v>
      </c>
      <c r="K796" s="279">
        <v>350</v>
      </c>
      <c r="L796" s="279">
        <f>+[3]!Tabla1[[#This Row],[Precio Unitario]]*[3]!Tabla1[[#This Row],[Cantidad de Insumos]]</f>
        <v>1050</v>
      </c>
      <c r="M796" s="438">
        <v>239301</v>
      </c>
      <c r="N796" s="435" t="s">
        <v>1663</v>
      </c>
    </row>
    <row r="797" spans="2:14" ht="12.75" x14ac:dyDescent="0.2">
      <c r="B797" s="433" t="str">
        <f>IF(Tabla1[[#This Row],[Código_Actividad]]="","",CONCATENATE(Tabla1[[#This Row],[POA]],".",Tabla1[[#This Row],[SRS]],".",Tabla1[[#This Row],[AREA]],".",Tabla1[[#This Row],[TIPO]]))</f>
        <v>...</v>
      </c>
      <c r="C797" s="433"/>
      <c r="D797" s="433"/>
      <c r="E797" s="433"/>
      <c r="F797" s="433"/>
      <c r="G797" s="276" t="s">
        <v>1434</v>
      </c>
      <c r="H797" s="277" t="s">
        <v>1681</v>
      </c>
      <c r="I797" s="440" t="s">
        <v>1718</v>
      </c>
      <c r="J797" s="276">
        <v>10</v>
      </c>
      <c r="K797" s="279">
        <v>250</v>
      </c>
      <c r="L797" s="279">
        <f>+[3]!Tabla1[[#This Row],[Precio Unitario]]*[3]!Tabla1[[#This Row],[Cantidad de Insumos]]</f>
        <v>2500</v>
      </c>
      <c r="M797" s="438">
        <v>239301</v>
      </c>
      <c r="N797" s="435" t="s">
        <v>1663</v>
      </c>
    </row>
    <row r="798" spans="2:14" ht="12.75" x14ac:dyDescent="0.2">
      <c r="B798" s="433" t="str">
        <f>IF(Tabla1[[#This Row],[Código_Actividad]]="","",CONCATENATE(Tabla1[[#This Row],[POA]],".",Tabla1[[#This Row],[SRS]],".",Tabla1[[#This Row],[AREA]],".",Tabla1[[#This Row],[TIPO]]))</f>
        <v>...</v>
      </c>
      <c r="C798" s="433"/>
      <c r="D798" s="433"/>
      <c r="E798" s="433"/>
      <c r="F798" s="433"/>
      <c r="G798" s="276" t="s">
        <v>1434</v>
      </c>
      <c r="H798" s="277" t="s">
        <v>1745</v>
      </c>
      <c r="I798" s="440" t="s">
        <v>1670</v>
      </c>
      <c r="J798" s="276">
        <v>5</v>
      </c>
      <c r="K798" s="279">
        <v>100</v>
      </c>
      <c r="L798" s="279">
        <f>+[3]!Tabla1[[#This Row],[Precio Unitario]]*[3]!Tabla1[[#This Row],[Cantidad de Insumos]]</f>
        <v>500</v>
      </c>
      <c r="M798" s="438">
        <v>239301</v>
      </c>
      <c r="N798" s="435" t="s">
        <v>1663</v>
      </c>
    </row>
    <row r="799" spans="2:14" ht="12.75" x14ac:dyDescent="0.2">
      <c r="B799" s="433" t="str">
        <f>IF(Tabla1[[#This Row],[Código_Actividad]]="","",CONCATENATE(Tabla1[[#This Row],[POA]],".",Tabla1[[#This Row],[SRS]],".",Tabla1[[#This Row],[AREA]],".",Tabla1[[#This Row],[TIPO]]))</f>
        <v>...</v>
      </c>
      <c r="C799" s="433"/>
      <c r="D799" s="433"/>
      <c r="E799" s="433"/>
      <c r="F799" s="433"/>
      <c r="G799" s="276" t="s">
        <v>1434</v>
      </c>
      <c r="H799" s="277" t="s">
        <v>1728</v>
      </c>
      <c r="I799" s="440" t="s">
        <v>1670</v>
      </c>
      <c r="J799" s="276">
        <v>5</v>
      </c>
      <c r="K799" s="279">
        <v>80</v>
      </c>
      <c r="L799" s="279">
        <f>+[3]!Tabla1[[#This Row],[Precio Unitario]]*[3]!Tabla1[[#This Row],[Cantidad de Insumos]]</f>
        <v>400</v>
      </c>
      <c r="M799" s="438">
        <v>239301</v>
      </c>
      <c r="N799" s="435" t="s">
        <v>1663</v>
      </c>
    </row>
    <row r="800" spans="2:14" ht="12.75" x14ac:dyDescent="0.2">
      <c r="B800" s="433" t="str">
        <f>IF(Tabla1[[#This Row],[Código_Actividad]]="","",CONCATENATE(Tabla1[[#This Row],[POA]],".",Tabla1[[#This Row],[SRS]],".",Tabla1[[#This Row],[AREA]],".",Tabla1[[#This Row],[TIPO]]))</f>
        <v>...</v>
      </c>
      <c r="C800" s="433"/>
      <c r="D800" s="433"/>
      <c r="E800" s="433"/>
      <c r="F800" s="433"/>
      <c r="G800" s="276" t="s">
        <v>1434</v>
      </c>
      <c r="H800" s="277" t="s">
        <v>1673</v>
      </c>
      <c r="I800" s="440" t="s">
        <v>1670</v>
      </c>
      <c r="J800" s="276">
        <v>1</v>
      </c>
      <c r="K800" s="279">
        <v>30000</v>
      </c>
      <c r="L800" s="279">
        <f>+[3]!Tabla1[[#This Row],[Precio Unitario]]*[3]!Tabla1[[#This Row],[Cantidad de Insumos]]</f>
        <v>30000</v>
      </c>
      <c r="M800" s="438">
        <v>239301</v>
      </c>
      <c r="N800" s="435" t="s">
        <v>1663</v>
      </c>
    </row>
    <row r="801" spans="2:14" ht="12.75" x14ac:dyDescent="0.2">
      <c r="B801" s="433" t="str">
        <f>IF(Tabla1[[#This Row],[Código_Actividad]]="","",CONCATENATE(Tabla1[[#This Row],[POA]],".",Tabla1[[#This Row],[SRS]],".",Tabla1[[#This Row],[AREA]],".",Tabla1[[#This Row],[TIPO]]))</f>
        <v>...</v>
      </c>
      <c r="C801" s="433"/>
      <c r="D801" s="433"/>
      <c r="E801" s="433"/>
      <c r="F801" s="433"/>
      <c r="G801" s="276" t="s">
        <v>1434</v>
      </c>
      <c r="H801" s="277" t="s">
        <v>1674</v>
      </c>
      <c r="I801" s="440" t="s">
        <v>1670</v>
      </c>
      <c r="J801" s="276">
        <v>1</v>
      </c>
      <c r="K801" s="279">
        <v>20000</v>
      </c>
      <c r="L801" s="279">
        <f>+[3]!Tabla1[[#This Row],[Precio Unitario]]*[3]!Tabla1[[#This Row],[Cantidad de Insumos]]</f>
        <v>20000</v>
      </c>
      <c r="M801" s="438">
        <v>239301</v>
      </c>
      <c r="N801" s="435" t="s">
        <v>1663</v>
      </c>
    </row>
    <row r="802" spans="2:14" ht="12.75" x14ac:dyDescent="0.2">
      <c r="B802" s="433" t="str">
        <f>IF(Tabla1[[#This Row],[Código_Actividad]]="","",CONCATENATE(Tabla1[[#This Row],[POA]],".",Tabla1[[#This Row],[SRS]],".",Tabla1[[#This Row],[AREA]],".",Tabla1[[#This Row],[TIPO]]))</f>
        <v>...</v>
      </c>
      <c r="C802" s="433"/>
      <c r="D802" s="433"/>
      <c r="E802" s="433"/>
      <c r="F802" s="433"/>
      <c r="G802" s="276" t="s">
        <v>1435</v>
      </c>
      <c r="H802" s="277" t="s">
        <v>1675</v>
      </c>
      <c r="I802" s="444" t="s">
        <v>1670</v>
      </c>
      <c r="J802" s="276">
        <v>1</v>
      </c>
      <c r="K802" s="279">
        <v>20000</v>
      </c>
      <c r="L802" s="279">
        <f>+[3]!Tabla1[[#This Row],[Precio Unitario]]*[3]!Tabla1[[#This Row],[Cantidad de Insumos]]</f>
        <v>20000</v>
      </c>
      <c r="M802" s="438">
        <v>239301</v>
      </c>
      <c r="N802" s="435" t="s">
        <v>1663</v>
      </c>
    </row>
    <row r="803" spans="2:14" ht="12.75" x14ac:dyDescent="0.2">
      <c r="B803" s="433" t="str">
        <f>IF(Tabla1[[#This Row],[Código_Actividad]]="","",CONCATENATE(Tabla1[[#This Row],[POA]],".",Tabla1[[#This Row],[SRS]],".",Tabla1[[#This Row],[AREA]],".",Tabla1[[#This Row],[TIPO]]))</f>
        <v>...</v>
      </c>
      <c r="C803" s="433"/>
      <c r="D803" s="433"/>
      <c r="E803" s="433"/>
      <c r="F803" s="433"/>
      <c r="G803" s="276" t="s">
        <v>1435</v>
      </c>
      <c r="H803" s="277" t="s">
        <v>1791</v>
      </c>
      <c r="I803" s="444" t="s">
        <v>1670</v>
      </c>
      <c r="J803" s="276">
        <v>2</v>
      </c>
      <c r="K803" s="279">
        <v>30000</v>
      </c>
      <c r="L803" s="279">
        <f>+[3]!Tabla1[[#This Row],[Precio Unitario]]*[3]!Tabla1[[#This Row],[Cantidad de Insumos]]</f>
        <v>60000</v>
      </c>
      <c r="M803" s="438">
        <v>239301</v>
      </c>
      <c r="N803" s="435" t="s">
        <v>1663</v>
      </c>
    </row>
    <row r="804" spans="2:14" ht="12.75" x14ac:dyDescent="0.2">
      <c r="B804" s="433" t="str">
        <f>IF(Tabla1[[#This Row],[Código_Actividad]]="","",CONCATENATE(Tabla1[[#This Row],[POA]],".",Tabla1[[#This Row],[SRS]],".",Tabla1[[#This Row],[AREA]],".",Tabla1[[#This Row],[TIPO]]))</f>
        <v>...</v>
      </c>
      <c r="C804" s="433"/>
      <c r="D804" s="433"/>
      <c r="E804" s="433"/>
      <c r="F804" s="433"/>
      <c r="G804" s="276" t="s">
        <v>1435</v>
      </c>
      <c r="H804" s="277" t="s">
        <v>1674</v>
      </c>
      <c r="I804" s="444" t="s">
        <v>1670</v>
      </c>
      <c r="J804" s="276">
        <v>1</v>
      </c>
      <c r="K804" s="279">
        <v>20000</v>
      </c>
      <c r="L804" s="279">
        <f>+[3]!Tabla1[[#This Row],[Precio Unitario]]*[3]!Tabla1[[#This Row],[Cantidad de Insumos]]</f>
        <v>20000</v>
      </c>
      <c r="M804" s="438">
        <v>239301</v>
      </c>
      <c r="N804" s="435" t="s">
        <v>1663</v>
      </c>
    </row>
    <row r="805" spans="2:14" ht="12.75" x14ac:dyDescent="0.2">
      <c r="B805" s="433" t="str">
        <f>IF(Tabla1[[#This Row],[Código_Actividad]]="","",CONCATENATE(Tabla1[[#This Row],[POA]],".",Tabla1[[#This Row],[SRS]],".",Tabla1[[#This Row],[AREA]],".",Tabla1[[#This Row],[TIPO]]))</f>
        <v>...</v>
      </c>
      <c r="C805" s="433"/>
      <c r="D805" s="433"/>
      <c r="E805" s="433"/>
      <c r="F805" s="433"/>
      <c r="G805" s="276" t="s">
        <v>1435</v>
      </c>
      <c r="H805" s="277" t="s">
        <v>1744</v>
      </c>
      <c r="I805" s="444" t="s">
        <v>1670</v>
      </c>
      <c r="J805" s="276">
        <v>1</v>
      </c>
      <c r="K805" s="279">
        <v>2000</v>
      </c>
      <c r="L805" s="279">
        <f>+[3]!Tabla1[[#This Row],[Precio Unitario]]*[3]!Tabla1[[#This Row],[Cantidad de Insumos]]</f>
        <v>2000</v>
      </c>
      <c r="M805" s="438">
        <v>239301</v>
      </c>
      <c r="N805" s="435" t="s">
        <v>1663</v>
      </c>
    </row>
    <row r="806" spans="2:14" ht="12.75" x14ac:dyDescent="0.2">
      <c r="B806" s="433" t="str">
        <f>IF(Tabla1[[#This Row],[Código_Actividad]]="","",CONCATENATE(Tabla1[[#This Row],[POA]],".",Tabla1[[#This Row],[SRS]],".",Tabla1[[#This Row],[AREA]],".",Tabla1[[#This Row],[TIPO]]))</f>
        <v>...</v>
      </c>
      <c r="C806" s="433"/>
      <c r="D806" s="433"/>
      <c r="E806" s="433"/>
      <c r="F806" s="433"/>
      <c r="G806" s="276" t="s">
        <v>1435</v>
      </c>
      <c r="H806" s="277" t="s">
        <v>1709</v>
      </c>
      <c r="I806" s="444" t="s">
        <v>1670</v>
      </c>
      <c r="J806" s="276">
        <v>3</v>
      </c>
      <c r="K806" s="279">
        <v>350</v>
      </c>
      <c r="L806" s="279">
        <f>+[3]!Tabla1[[#This Row],[Precio Unitario]]*[3]!Tabla1[[#This Row],[Cantidad de Insumos]]</f>
        <v>1050</v>
      </c>
      <c r="M806" s="438">
        <v>239301</v>
      </c>
      <c r="N806" s="435" t="s">
        <v>1663</v>
      </c>
    </row>
    <row r="807" spans="2:14" ht="12.75" x14ac:dyDescent="0.2">
      <c r="B807" s="433" t="str">
        <f>IF(Tabla1[[#This Row],[Código_Actividad]]="","",CONCATENATE(Tabla1[[#This Row],[POA]],".",Tabla1[[#This Row],[SRS]],".",Tabla1[[#This Row],[AREA]],".",Tabla1[[#This Row],[TIPO]]))</f>
        <v>...</v>
      </c>
      <c r="C807" s="433"/>
      <c r="D807" s="433"/>
      <c r="E807" s="433"/>
      <c r="F807" s="433"/>
      <c r="G807" s="276" t="s">
        <v>1435</v>
      </c>
      <c r="H807" s="277" t="s">
        <v>1762</v>
      </c>
      <c r="I807" s="444" t="s">
        <v>1718</v>
      </c>
      <c r="J807" s="276">
        <v>5</v>
      </c>
      <c r="K807" s="279">
        <v>200</v>
      </c>
      <c r="L807" s="279">
        <f>+[3]!Tabla1[[#This Row],[Precio Unitario]]*[3]!Tabla1[[#This Row],[Cantidad de Insumos]]</f>
        <v>1000</v>
      </c>
      <c r="M807" s="438">
        <v>239301</v>
      </c>
      <c r="N807" s="435" t="s">
        <v>1663</v>
      </c>
    </row>
    <row r="808" spans="2:14" ht="12.75" x14ac:dyDescent="0.2">
      <c r="B808" s="433" t="str">
        <f>IF(Tabla1[[#This Row],[Código_Actividad]]="","",CONCATENATE(Tabla1[[#This Row],[POA]],".",Tabla1[[#This Row],[SRS]],".",Tabla1[[#This Row],[AREA]],".",Tabla1[[#This Row],[TIPO]]))</f>
        <v>...</v>
      </c>
      <c r="C808" s="433"/>
      <c r="D808" s="433"/>
      <c r="E808" s="433"/>
      <c r="F808" s="433"/>
      <c r="G808" s="276" t="s">
        <v>1435</v>
      </c>
      <c r="H808" s="277" t="s">
        <v>1780</v>
      </c>
      <c r="I808" s="444" t="s">
        <v>1670</v>
      </c>
      <c r="J808" s="276">
        <v>5</v>
      </c>
      <c r="K808" s="279">
        <v>100</v>
      </c>
      <c r="L808" s="279">
        <f>+[3]!Tabla1[[#This Row],[Precio Unitario]]*[3]!Tabla1[[#This Row],[Cantidad de Insumos]]</f>
        <v>500</v>
      </c>
      <c r="M808" s="438">
        <v>239301</v>
      </c>
      <c r="N808" s="435" t="s">
        <v>1663</v>
      </c>
    </row>
    <row r="809" spans="2:14" ht="12.75" x14ac:dyDescent="0.2">
      <c r="B809" s="433" t="str">
        <f>IF(Tabla1[[#This Row],[Código_Actividad]]="","",CONCATENATE(Tabla1[[#This Row],[POA]],".",Tabla1[[#This Row],[SRS]],".",Tabla1[[#This Row],[AREA]],".",Tabla1[[#This Row],[TIPO]]))</f>
        <v>...</v>
      </c>
      <c r="C809" s="433"/>
      <c r="D809" s="433"/>
      <c r="E809" s="433"/>
      <c r="F809" s="433"/>
      <c r="G809" s="434" t="s">
        <v>1634</v>
      </c>
      <c r="H809" s="435" t="s">
        <v>1673</v>
      </c>
      <c r="I809" s="436" t="s">
        <v>1670</v>
      </c>
      <c r="J809" s="434">
        <v>1</v>
      </c>
      <c r="K809" s="437">
        <v>30000</v>
      </c>
      <c r="L809" s="437">
        <f>+[3]!Tabla1[[#This Row],[Precio Unitario]]*[3]!Tabla1[[#This Row],[Cantidad de Insumos]]</f>
        <v>30000</v>
      </c>
      <c r="M809" s="438">
        <v>239301</v>
      </c>
      <c r="N809" s="435" t="s">
        <v>1663</v>
      </c>
    </row>
    <row r="810" spans="2:14" ht="12.75" x14ac:dyDescent="0.2">
      <c r="B810" s="433" t="str">
        <f>IF(Tabla1[[#This Row],[Código_Actividad]]="","",CONCATENATE(Tabla1[[#This Row],[POA]],".",Tabla1[[#This Row],[SRS]],".",Tabla1[[#This Row],[AREA]],".",Tabla1[[#This Row],[TIPO]]))</f>
        <v>...</v>
      </c>
      <c r="C810" s="433"/>
      <c r="D810" s="433"/>
      <c r="E810" s="433"/>
      <c r="F810" s="433"/>
      <c r="G810" s="434" t="s">
        <v>1634</v>
      </c>
      <c r="H810" s="435" t="s">
        <v>1664</v>
      </c>
      <c r="I810" s="436" t="s">
        <v>1665</v>
      </c>
      <c r="J810" s="434">
        <v>2</v>
      </c>
      <c r="K810" s="437">
        <v>300</v>
      </c>
      <c r="L810" s="437">
        <f>+[3]!Tabla1[[#This Row],[Precio Unitario]]*[3]!Tabla1[[#This Row],[Cantidad de Insumos]]</f>
        <v>600</v>
      </c>
      <c r="M810" s="438">
        <v>239301</v>
      </c>
      <c r="N810" s="435" t="s">
        <v>1663</v>
      </c>
    </row>
    <row r="811" spans="2:14" ht="12.75" x14ac:dyDescent="0.2">
      <c r="B811" s="433" t="str">
        <f>IF(Tabla1[[#This Row],[Código_Actividad]]="","",CONCATENATE(Tabla1[[#This Row],[POA]],".",Tabla1[[#This Row],[SRS]],".",Tabla1[[#This Row],[AREA]],".",Tabla1[[#This Row],[TIPO]]))</f>
        <v>...</v>
      </c>
      <c r="C811" s="433"/>
      <c r="D811" s="433"/>
      <c r="E811" s="433"/>
      <c r="F811" s="433"/>
      <c r="G811" s="434" t="s">
        <v>1634</v>
      </c>
      <c r="H811" s="435" t="s">
        <v>1675</v>
      </c>
      <c r="I811" s="436" t="s">
        <v>1670</v>
      </c>
      <c r="J811" s="434">
        <v>1</v>
      </c>
      <c r="K811" s="437">
        <v>20000</v>
      </c>
      <c r="L811" s="437">
        <f>+[3]!Tabla1[[#This Row],[Precio Unitario]]*[3]!Tabla1[[#This Row],[Cantidad de Insumos]]</f>
        <v>20000</v>
      </c>
      <c r="M811" s="438">
        <v>239301</v>
      </c>
      <c r="N811" s="435" t="s">
        <v>1663</v>
      </c>
    </row>
    <row r="812" spans="2:14" ht="12.75" x14ac:dyDescent="0.2">
      <c r="B812" s="433" t="str">
        <f>IF(Tabla1[[#This Row],[Código_Actividad]]="","",CONCATENATE(Tabla1[[#This Row],[POA]],".",Tabla1[[#This Row],[SRS]],".",Tabla1[[#This Row],[AREA]],".",Tabla1[[#This Row],[TIPO]]))</f>
        <v>...</v>
      </c>
      <c r="C812" s="433"/>
      <c r="D812" s="433"/>
      <c r="E812" s="433"/>
      <c r="F812" s="433"/>
      <c r="G812" s="434" t="s">
        <v>1634</v>
      </c>
      <c r="H812" s="435" t="s">
        <v>1762</v>
      </c>
      <c r="I812" s="436" t="s">
        <v>1662</v>
      </c>
      <c r="J812" s="434">
        <v>5</v>
      </c>
      <c r="K812" s="437">
        <v>200</v>
      </c>
      <c r="L812" s="437">
        <f>+[3]!Tabla1[[#This Row],[Precio Unitario]]*[3]!Tabla1[[#This Row],[Cantidad de Insumos]]</f>
        <v>1000</v>
      </c>
      <c r="M812" s="438">
        <v>239301</v>
      </c>
      <c r="N812" s="435" t="s">
        <v>1663</v>
      </c>
    </row>
    <row r="813" spans="2:14" ht="12.75" x14ac:dyDescent="0.2">
      <c r="B813" s="433" t="str">
        <f>IF(Tabla1[[#This Row],[Código_Actividad]]="","",CONCATENATE(Tabla1[[#This Row],[POA]],".",Tabla1[[#This Row],[SRS]],".",Tabla1[[#This Row],[AREA]],".",Tabla1[[#This Row],[TIPO]]))</f>
        <v>...</v>
      </c>
      <c r="C813" s="433"/>
      <c r="D813" s="433"/>
      <c r="E813" s="433"/>
      <c r="F813" s="433"/>
      <c r="G813" s="434" t="s">
        <v>1634</v>
      </c>
      <c r="H813" s="435" t="s">
        <v>1674</v>
      </c>
      <c r="I813" s="436" t="s">
        <v>1670</v>
      </c>
      <c r="J813" s="434">
        <v>1</v>
      </c>
      <c r="K813" s="437">
        <v>20000</v>
      </c>
      <c r="L813" s="437">
        <f>+[3]!Tabla1[[#This Row],[Precio Unitario]]*[3]!Tabla1[[#This Row],[Cantidad de Insumos]]</f>
        <v>20000</v>
      </c>
      <c r="M813" s="438">
        <v>239301</v>
      </c>
      <c r="N813" s="435" t="s">
        <v>1663</v>
      </c>
    </row>
    <row r="814" spans="2:14" ht="12.75" x14ac:dyDescent="0.2">
      <c r="B814" s="433" t="str">
        <f>IF(Tabla1[[#This Row],[Código_Actividad]]="","",CONCATENATE(Tabla1[[#This Row],[POA]],".",Tabla1[[#This Row],[SRS]],".",Tabla1[[#This Row],[AREA]],".",Tabla1[[#This Row],[TIPO]]))</f>
        <v>...</v>
      </c>
      <c r="C814" s="433"/>
      <c r="D814" s="433"/>
      <c r="E814" s="433"/>
      <c r="F814" s="433"/>
      <c r="G814" s="276" t="s">
        <v>1436</v>
      </c>
      <c r="H814" s="277" t="s">
        <v>1673</v>
      </c>
      <c r="I814" s="440" t="s">
        <v>1670</v>
      </c>
      <c r="J814" s="276">
        <v>1</v>
      </c>
      <c r="K814" s="279">
        <v>30000</v>
      </c>
      <c r="L814" s="437">
        <f>+[3]!Tabla1[[#This Row],[Precio Unitario]]*[3]!Tabla1[[#This Row],[Cantidad de Insumos]]</f>
        <v>30000</v>
      </c>
      <c r="M814" s="438">
        <v>239301</v>
      </c>
      <c r="N814" s="435" t="s">
        <v>1663</v>
      </c>
    </row>
    <row r="815" spans="2:14" ht="12.75" x14ac:dyDescent="0.2">
      <c r="B815" s="433" t="str">
        <f>IF(Tabla1[[#This Row],[Código_Actividad]]="","",CONCATENATE(Tabla1[[#This Row],[POA]],".",Tabla1[[#This Row],[SRS]],".",Tabla1[[#This Row],[AREA]],".",Tabla1[[#This Row],[TIPO]]))</f>
        <v>...</v>
      </c>
      <c r="C815" s="433"/>
      <c r="D815" s="433"/>
      <c r="E815" s="433"/>
      <c r="F815" s="433"/>
      <c r="G815" s="276" t="s">
        <v>1436</v>
      </c>
      <c r="H815" s="277" t="s">
        <v>1664</v>
      </c>
      <c r="I815" s="440" t="s">
        <v>1665</v>
      </c>
      <c r="J815" s="276">
        <v>2</v>
      </c>
      <c r="K815" s="279">
        <v>300</v>
      </c>
      <c r="L815" s="437">
        <f>+[3]!Tabla1[[#This Row],[Precio Unitario]]*[3]!Tabla1[[#This Row],[Cantidad de Insumos]]</f>
        <v>600</v>
      </c>
      <c r="M815" s="438">
        <v>239301</v>
      </c>
      <c r="N815" s="435" t="s">
        <v>1663</v>
      </c>
    </row>
    <row r="816" spans="2:14" ht="12.75" x14ac:dyDescent="0.2">
      <c r="B816" s="433" t="str">
        <f>IF(Tabla1[[#This Row],[Código_Actividad]]="","",CONCATENATE(Tabla1[[#This Row],[POA]],".",Tabla1[[#This Row],[SRS]],".",Tabla1[[#This Row],[AREA]],".",Tabla1[[#This Row],[TIPO]]))</f>
        <v>...</v>
      </c>
      <c r="C816" s="433"/>
      <c r="D816" s="433"/>
      <c r="E816" s="433"/>
      <c r="F816" s="433"/>
      <c r="G816" s="276" t="s">
        <v>1436</v>
      </c>
      <c r="H816" s="277" t="s">
        <v>1675</v>
      </c>
      <c r="I816" s="440" t="s">
        <v>1670</v>
      </c>
      <c r="J816" s="276">
        <v>1</v>
      </c>
      <c r="K816" s="279">
        <v>20000</v>
      </c>
      <c r="L816" s="279">
        <f>+[3]!Tabla1[[#This Row],[Precio Unitario]]*[3]!Tabla1[[#This Row],[Cantidad de Insumos]]</f>
        <v>20000</v>
      </c>
      <c r="M816" s="438">
        <v>239301</v>
      </c>
      <c r="N816" s="435" t="s">
        <v>1663</v>
      </c>
    </row>
    <row r="817" spans="2:14" ht="12.75" x14ac:dyDescent="0.2">
      <c r="B817" s="433" t="str">
        <f>IF(Tabla1[[#This Row],[Código_Actividad]]="","",CONCATENATE(Tabla1[[#This Row],[POA]],".",Tabla1[[#This Row],[SRS]],".",Tabla1[[#This Row],[AREA]],".",Tabla1[[#This Row],[TIPO]]))</f>
        <v>...</v>
      </c>
      <c r="C817" s="433"/>
      <c r="D817" s="433"/>
      <c r="E817" s="433"/>
      <c r="F817" s="433"/>
      <c r="G817" s="276" t="s">
        <v>1436</v>
      </c>
      <c r="H817" s="277" t="s">
        <v>1762</v>
      </c>
      <c r="I817" s="440" t="s">
        <v>1662</v>
      </c>
      <c r="J817" s="276">
        <v>5</v>
      </c>
      <c r="K817" s="279">
        <v>200</v>
      </c>
      <c r="L817" s="279">
        <f>+[3]!Tabla1[[#This Row],[Precio Unitario]]*[3]!Tabla1[[#This Row],[Cantidad de Insumos]]</f>
        <v>1000</v>
      </c>
      <c r="M817" s="438">
        <v>239301</v>
      </c>
      <c r="N817" s="435" t="s">
        <v>1663</v>
      </c>
    </row>
    <row r="818" spans="2:14" ht="12.75" x14ac:dyDescent="0.2">
      <c r="B818" s="433" t="str">
        <f>IF(Tabla1[[#This Row],[Código_Actividad]]="","",CONCATENATE(Tabla1[[#This Row],[POA]],".",Tabla1[[#This Row],[SRS]],".",Tabla1[[#This Row],[AREA]],".",Tabla1[[#This Row],[TIPO]]))</f>
        <v>...</v>
      </c>
      <c r="C818" s="433"/>
      <c r="D818" s="433"/>
      <c r="E818" s="433"/>
      <c r="F818" s="433"/>
      <c r="G818" s="276" t="s">
        <v>1436</v>
      </c>
      <c r="H818" s="277" t="s">
        <v>1674</v>
      </c>
      <c r="I818" s="440" t="s">
        <v>1670</v>
      </c>
      <c r="J818" s="276">
        <v>1</v>
      </c>
      <c r="K818" s="279">
        <v>20000</v>
      </c>
      <c r="L818" s="279">
        <f>+[3]!Tabla1[[#This Row],[Precio Unitario]]*[3]!Tabla1[[#This Row],[Cantidad de Insumos]]</f>
        <v>20000</v>
      </c>
      <c r="M818" s="438">
        <v>239301</v>
      </c>
      <c r="N818" s="435" t="s">
        <v>1663</v>
      </c>
    </row>
    <row r="819" spans="2:14" ht="12.75" x14ac:dyDescent="0.2">
      <c r="B819" s="433" t="str">
        <f>IF(Tabla1[[#This Row],[Código_Actividad]]="","",CONCATENATE(Tabla1[[#This Row],[POA]],".",Tabla1[[#This Row],[SRS]],".",Tabla1[[#This Row],[AREA]],".",Tabla1[[#This Row],[TIPO]]))</f>
        <v>...</v>
      </c>
      <c r="C819" s="433"/>
      <c r="D819" s="433"/>
      <c r="E819" s="433"/>
      <c r="F819" s="433"/>
      <c r="G819" s="276" t="s">
        <v>1354</v>
      </c>
      <c r="H819" s="277" t="s">
        <v>1673</v>
      </c>
      <c r="I819" s="440" t="s">
        <v>1670</v>
      </c>
      <c r="J819" s="276">
        <v>1</v>
      </c>
      <c r="K819" s="279">
        <v>30000</v>
      </c>
      <c r="L819" s="279">
        <f>+[3]!Tabla1[[#This Row],[Precio Unitario]]*[3]!Tabla1[[#This Row],[Cantidad de Insumos]]</f>
        <v>30000</v>
      </c>
      <c r="M819" s="438">
        <v>239301</v>
      </c>
      <c r="N819" s="435" t="s">
        <v>1663</v>
      </c>
    </row>
    <row r="820" spans="2:14" ht="12.75" x14ac:dyDescent="0.2">
      <c r="B820" s="433" t="str">
        <f>IF(Tabla1[[#This Row],[Código_Actividad]]="","",CONCATENATE(Tabla1[[#This Row],[POA]],".",Tabla1[[#This Row],[SRS]],".",Tabla1[[#This Row],[AREA]],".",Tabla1[[#This Row],[TIPO]]))</f>
        <v>...</v>
      </c>
      <c r="C820" s="433"/>
      <c r="D820" s="433"/>
      <c r="E820" s="433"/>
      <c r="F820" s="433"/>
      <c r="G820" s="276" t="s">
        <v>1354</v>
      </c>
      <c r="H820" s="277" t="s">
        <v>1664</v>
      </c>
      <c r="I820" s="440" t="s">
        <v>1665</v>
      </c>
      <c r="J820" s="276">
        <v>2</v>
      </c>
      <c r="K820" s="279">
        <v>300</v>
      </c>
      <c r="L820" s="279">
        <f>+[3]!Tabla1[[#This Row],[Precio Unitario]]*[3]!Tabla1[[#This Row],[Cantidad de Insumos]]</f>
        <v>600</v>
      </c>
      <c r="M820" s="438">
        <v>239301</v>
      </c>
      <c r="N820" s="435" t="s">
        <v>1663</v>
      </c>
    </row>
    <row r="821" spans="2:14" ht="12.75" x14ac:dyDescent="0.2">
      <c r="B821" s="433" t="str">
        <f>IF(Tabla1[[#This Row],[Código_Actividad]]="","",CONCATENATE(Tabla1[[#This Row],[POA]],".",Tabla1[[#This Row],[SRS]],".",Tabla1[[#This Row],[AREA]],".",Tabla1[[#This Row],[TIPO]]))</f>
        <v>...</v>
      </c>
      <c r="C821" s="433"/>
      <c r="D821" s="433"/>
      <c r="E821" s="433"/>
      <c r="F821" s="433"/>
      <c r="G821" s="276" t="s">
        <v>1354</v>
      </c>
      <c r="H821" s="277" t="s">
        <v>1675</v>
      </c>
      <c r="I821" s="440" t="s">
        <v>1670</v>
      </c>
      <c r="J821" s="276">
        <v>1</v>
      </c>
      <c r="K821" s="279">
        <v>20000</v>
      </c>
      <c r="L821" s="279">
        <f>+[3]!Tabla1[[#This Row],[Precio Unitario]]*[3]!Tabla1[[#This Row],[Cantidad de Insumos]]</f>
        <v>20000</v>
      </c>
      <c r="M821" s="438">
        <v>239301</v>
      </c>
      <c r="N821" s="435" t="s">
        <v>1663</v>
      </c>
    </row>
    <row r="822" spans="2:14" ht="12.75" x14ac:dyDescent="0.2">
      <c r="B822" s="433" t="str">
        <f>IF(Tabla1[[#This Row],[Código_Actividad]]="","",CONCATENATE(Tabla1[[#This Row],[POA]],".",Tabla1[[#This Row],[SRS]],".",Tabla1[[#This Row],[AREA]],".",Tabla1[[#This Row],[TIPO]]))</f>
        <v>...</v>
      </c>
      <c r="C822" s="433"/>
      <c r="D822" s="433"/>
      <c r="E822" s="433"/>
      <c r="F822" s="433"/>
      <c r="G822" s="276" t="s">
        <v>1354</v>
      </c>
      <c r="H822" s="277" t="s">
        <v>1762</v>
      </c>
      <c r="I822" s="440" t="s">
        <v>1662</v>
      </c>
      <c r="J822" s="276">
        <v>5</v>
      </c>
      <c r="K822" s="279">
        <v>200</v>
      </c>
      <c r="L822" s="279">
        <f>+[3]!Tabla1[[#This Row],[Precio Unitario]]*[3]!Tabla1[[#This Row],[Cantidad de Insumos]]</f>
        <v>1000</v>
      </c>
      <c r="M822" s="438">
        <v>239301</v>
      </c>
      <c r="N822" s="435" t="s">
        <v>1663</v>
      </c>
    </row>
    <row r="823" spans="2:14" ht="12.75" x14ac:dyDescent="0.2">
      <c r="B823" s="433" t="str">
        <f>IF(Tabla1[[#This Row],[Código_Actividad]]="","",CONCATENATE(Tabla1[[#This Row],[POA]],".",Tabla1[[#This Row],[SRS]],".",Tabla1[[#This Row],[AREA]],".",Tabla1[[#This Row],[TIPO]]))</f>
        <v>...</v>
      </c>
      <c r="C823" s="433"/>
      <c r="D823" s="433"/>
      <c r="E823" s="433"/>
      <c r="F823" s="433"/>
      <c r="G823" s="276" t="s">
        <v>1354</v>
      </c>
      <c r="H823" s="277" t="s">
        <v>1674</v>
      </c>
      <c r="I823" s="440" t="s">
        <v>1670</v>
      </c>
      <c r="J823" s="276">
        <v>1</v>
      </c>
      <c r="K823" s="279">
        <v>20000</v>
      </c>
      <c r="L823" s="279">
        <f>+[3]!Tabla1[[#This Row],[Precio Unitario]]*[3]!Tabla1[[#This Row],[Cantidad de Insumos]]</f>
        <v>20000</v>
      </c>
      <c r="M823" s="438">
        <v>239301</v>
      </c>
      <c r="N823" s="435" t="s">
        <v>1663</v>
      </c>
    </row>
    <row r="824" spans="2:14" ht="12.75" x14ac:dyDescent="0.2">
      <c r="B824" s="433" t="str">
        <f>IF(Tabla1[[#This Row],[Código_Actividad]]="","",CONCATENATE(Tabla1[[#This Row],[POA]],".",Tabla1[[#This Row],[SRS]],".",Tabla1[[#This Row],[AREA]],".",Tabla1[[#This Row],[TIPO]]))</f>
        <v>...</v>
      </c>
      <c r="C824" s="433"/>
      <c r="D824" s="433"/>
      <c r="E824" s="433"/>
      <c r="F824" s="433"/>
      <c r="G824" s="276" t="s">
        <v>1355</v>
      </c>
      <c r="H824" s="277" t="s">
        <v>1664</v>
      </c>
      <c r="I824" s="440" t="s">
        <v>1665</v>
      </c>
      <c r="J824" s="276">
        <v>2</v>
      </c>
      <c r="K824" s="279">
        <v>300</v>
      </c>
      <c r="L824" s="279">
        <f>+[3]!Tabla1[[#This Row],[Precio Unitario]]*[3]!Tabla1[[#This Row],[Cantidad de Insumos]]</f>
        <v>600</v>
      </c>
      <c r="M824" s="438">
        <v>239301</v>
      </c>
      <c r="N824" s="435" t="s">
        <v>1663</v>
      </c>
    </row>
    <row r="825" spans="2:14" ht="12.75" x14ac:dyDescent="0.2">
      <c r="B825" s="433" t="str">
        <f>IF(Tabla1[[#This Row],[Código_Actividad]]="","",CONCATENATE(Tabla1[[#This Row],[POA]],".",Tabla1[[#This Row],[SRS]],".",Tabla1[[#This Row],[AREA]],".",Tabla1[[#This Row],[TIPO]]))</f>
        <v>...</v>
      </c>
      <c r="C825" s="433"/>
      <c r="D825" s="433"/>
      <c r="E825" s="433"/>
      <c r="F825" s="433"/>
      <c r="G825" s="276" t="s">
        <v>1355</v>
      </c>
      <c r="H825" s="277" t="s">
        <v>1675</v>
      </c>
      <c r="I825" s="440" t="s">
        <v>1670</v>
      </c>
      <c r="J825" s="276">
        <v>1</v>
      </c>
      <c r="K825" s="279">
        <v>20000</v>
      </c>
      <c r="L825" s="279">
        <f>+[3]!Tabla1[[#This Row],[Precio Unitario]]*[3]!Tabla1[[#This Row],[Cantidad de Insumos]]</f>
        <v>20000</v>
      </c>
      <c r="M825" s="438">
        <v>239301</v>
      </c>
      <c r="N825" s="435" t="s">
        <v>1663</v>
      </c>
    </row>
    <row r="826" spans="2:14" ht="12.75" x14ac:dyDescent="0.2">
      <c r="B826" s="433" t="str">
        <f>IF(Tabla1[[#This Row],[Código_Actividad]]="","",CONCATENATE(Tabla1[[#This Row],[POA]],".",Tabla1[[#This Row],[SRS]],".",Tabla1[[#This Row],[AREA]],".",Tabla1[[#This Row],[TIPO]]))</f>
        <v>...</v>
      </c>
      <c r="C826" s="433"/>
      <c r="D826" s="433"/>
      <c r="E826" s="433"/>
      <c r="F826" s="433"/>
      <c r="G826" s="276" t="s">
        <v>1355</v>
      </c>
      <c r="H826" s="277" t="s">
        <v>1762</v>
      </c>
      <c r="I826" s="440" t="s">
        <v>1662</v>
      </c>
      <c r="J826" s="276">
        <v>5</v>
      </c>
      <c r="K826" s="279">
        <v>200</v>
      </c>
      <c r="L826" s="279">
        <f>+[3]!Tabla1[[#This Row],[Precio Unitario]]*[3]!Tabla1[[#This Row],[Cantidad de Insumos]]</f>
        <v>1000</v>
      </c>
      <c r="M826" s="438">
        <v>239301</v>
      </c>
      <c r="N826" s="435" t="s">
        <v>1663</v>
      </c>
    </row>
    <row r="827" spans="2:14" ht="12.75" x14ac:dyDescent="0.2">
      <c r="B827" s="433" t="str">
        <f>IF(Tabla1[[#This Row],[Código_Actividad]]="","",CONCATENATE(Tabla1[[#This Row],[POA]],".",Tabla1[[#This Row],[SRS]],".",Tabla1[[#This Row],[AREA]],".",Tabla1[[#This Row],[TIPO]]))</f>
        <v>...</v>
      </c>
      <c r="C827" s="433"/>
      <c r="D827" s="433"/>
      <c r="E827" s="433"/>
      <c r="F827" s="433"/>
      <c r="G827" s="276" t="s">
        <v>1356</v>
      </c>
      <c r="H827" s="277" t="s">
        <v>1694</v>
      </c>
      <c r="I827" s="440" t="s">
        <v>288</v>
      </c>
      <c r="J827" s="276">
        <v>1</v>
      </c>
      <c r="K827" s="279">
        <v>30000</v>
      </c>
      <c r="L827" s="279">
        <f>+[3]!Tabla1[[#This Row],[Precio Unitario]]*[3]!Tabla1[[#This Row],[Cantidad de Insumos]]</f>
        <v>30000</v>
      </c>
      <c r="M827" s="438">
        <v>239301</v>
      </c>
      <c r="N827" s="435" t="s">
        <v>1663</v>
      </c>
    </row>
    <row r="828" spans="2:14" ht="12.75" x14ac:dyDescent="0.2">
      <c r="B828" s="433" t="str">
        <f>IF(Tabla1[[#This Row],[Código_Actividad]]="","",CONCATENATE(Tabla1[[#This Row],[POA]],".",Tabla1[[#This Row],[SRS]],".",Tabla1[[#This Row],[AREA]],".",Tabla1[[#This Row],[TIPO]]))</f>
        <v>...</v>
      </c>
      <c r="C828" s="433"/>
      <c r="D828" s="433"/>
      <c r="E828" s="433"/>
      <c r="F828" s="433"/>
      <c r="G828" s="276" t="s">
        <v>1356</v>
      </c>
      <c r="H828" s="277" t="s">
        <v>1761</v>
      </c>
      <c r="I828" s="440" t="s">
        <v>288</v>
      </c>
      <c r="J828" s="276">
        <v>1</v>
      </c>
      <c r="K828" s="279">
        <v>20000</v>
      </c>
      <c r="L828" s="279">
        <f>+[3]!Tabla1[[#This Row],[Precio Unitario]]*[3]!Tabla1[[#This Row],[Cantidad de Insumos]]</f>
        <v>20000</v>
      </c>
      <c r="M828" s="438">
        <v>239301</v>
      </c>
      <c r="N828" s="435" t="s">
        <v>1663</v>
      </c>
    </row>
    <row r="829" spans="2:14" ht="12.75" x14ac:dyDescent="0.2">
      <c r="B829" s="433" t="str">
        <f>IF(Tabla1[[#This Row],[Código_Actividad]]="","",CONCATENATE(Tabla1[[#This Row],[POA]],".",Tabla1[[#This Row],[SRS]],".",Tabla1[[#This Row],[AREA]],".",Tabla1[[#This Row],[TIPO]]))</f>
        <v>...</v>
      </c>
      <c r="C829" s="433"/>
      <c r="D829" s="433"/>
      <c r="E829" s="433"/>
      <c r="F829" s="433"/>
      <c r="G829" s="276" t="s">
        <v>1356</v>
      </c>
      <c r="H829" s="277" t="s">
        <v>1792</v>
      </c>
      <c r="I829" s="440" t="s">
        <v>288</v>
      </c>
      <c r="J829" s="276">
        <v>1</v>
      </c>
      <c r="K829" s="279">
        <v>20000</v>
      </c>
      <c r="L829" s="279">
        <f>+[3]!Tabla1[[#This Row],[Precio Unitario]]*[3]!Tabla1[[#This Row],[Cantidad de Insumos]]</f>
        <v>20000</v>
      </c>
      <c r="M829" s="438">
        <v>239301</v>
      </c>
      <c r="N829" s="435" t="s">
        <v>1663</v>
      </c>
    </row>
    <row r="830" spans="2:14" ht="12.75" x14ac:dyDescent="0.2">
      <c r="B830" s="433" t="str">
        <f>IF(Tabla1[[#This Row],[Código_Actividad]]="","",CONCATENATE(Tabla1[[#This Row],[POA]],".",Tabla1[[#This Row],[SRS]],".",Tabla1[[#This Row],[AREA]],".",Tabla1[[#This Row],[TIPO]]))</f>
        <v>...</v>
      </c>
      <c r="C830" s="433"/>
      <c r="D830" s="433"/>
      <c r="E830" s="433"/>
      <c r="F830" s="433"/>
      <c r="G830" s="276" t="s">
        <v>1356</v>
      </c>
      <c r="H830" s="277" t="s">
        <v>1793</v>
      </c>
      <c r="I830" s="440" t="s">
        <v>1690</v>
      </c>
      <c r="J830" s="276">
        <v>5</v>
      </c>
      <c r="K830" s="279">
        <v>200</v>
      </c>
      <c r="L830" s="279">
        <f>+[3]!Tabla1[[#This Row],[Precio Unitario]]*[3]!Tabla1[[#This Row],[Cantidad de Insumos]]</f>
        <v>1000</v>
      </c>
      <c r="M830" s="438">
        <v>239301</v>
      </c>
      <c r="N830" s="435" t="s">
        <v>1663</v>
      </c>
    </row>
    <row r="831" spans="2:14" ht="12.75" x14ac:dyDescent="0.2">
      <c r="B831" s="433" t="str">
        <f>IF(Tabla1[[#This Row],[Código_Actividad]]="","",CONCATENATE(Tabla1[[#This Row],[POA]],".",Tabla1[[#This Row],[SRS]],".",Tabla1[[#This Row],[AREA]],".",Tabla1[[#This Row],[TIPO]]))</f>
        <v>...</v>
      </c>
      <c r="C831" s="433"/>
      <c r="D831" s="433"/>
      <c r="E831" s="433"/>
      <c r="F831" s="433"/>
      <c r="G831" s="276" t="s">
        <v>1356</v>
      </c>
      <c r="H831" s="277" t="s">
        <v>1688</v>
      </c>
      <c r="I831" s="440" t="s">
        <v>635</v>
      </c>
      <c r="J831" s="276">
        <v>5</v>
      </c>
      <c r="K831" s="279">
        <v>300</v>
      </c>
      <c r="L831" s="279">
        <f>+[3]!Tabla1[[#This Row],[Precio Unitario]]*[3]!Tabla1[[#This Row],[Cantidad de Insumos]]</f>
        <v>1500</v>
      </c>
      <c r="M831" s="438">
        <v>239301</v>
      </c>
      <c r="N831" s="435" t="s">
        <v>1663</v>
      </c>
    </row>
    <row r="832" spans="2:14" ht="12.75" x14ac:dyDescent="0.2">
      <c r="B832" s="433" t="str">
        <f>IF(Tabla1[[#This Row],[Código_Actividad]]="","",CONCATENATE(Tabla1[[#This Row],[POA]],".",Tabla1[[#This Row],[SRS]],".",Tabla1[[#This Row],[AREA]],".",Tabla1[[#This Row],[TIPO]]))</f>
        <v>...</v>
      </c>
      <c r="C832" s="433"/>
      <c r="D832" s="433"/>
      <c r="E832" s="433"/>
      <c r="F832" s="433"/>
      <c r="G832" s="276" t="s">
        <v>1356</v>
      </c>
      <c r="H832" s="277" t="s">
        <v>1754</v>
      </c>
      <c r="I832" s="440" t="s">
        <v>1690</v>
      </c>
      <c r="J832" s="276">
        <v>1</v>
      </c>
      <c r="K832" s="279">
        <v>350</v>
      </c>
      <c r="L832" s="279">
        <f>+[3]!Tabla1[[#This Row],[Precio Unitario]]*[3]!Tabla1[[#This Row],[Cantidad de Insumos]]</f>
        <v>350</v>
      </c>
      <c r="M832" s="438">
        <v>239301</v>
      </c>
      <c r="N832" s="435" t="s">
        <v>1663</v>
      </c>
    </row>
    <row r="833" spans="2:14" ht="12.75" x14ac:dyDescent="0.2">
      <c r="B833" s="433" t="str">
        <f>IF(Tabla1[[#This Row],[Código_Actividad]]="","",CONCATENATE(Tabla1[[#This Row],[POA]],".",Tabla1[[#This Row],[SRS]],".",Tabla1[[#This Row],[AREA]],".",Tabla1[[#This Row],[TIPO]]))</f>
        <v>...</v>
      </c>
      <c r="C833" s="433"/>
      <c r="D833" s="433"/>
      <c r="E833" s="433"/>
      <c r="F833" s="433"/>
      <c r="G833" s="276" t="s">
        <v>1356</v>
      </c>
      <c r="H833" s="277" t="s">
        <v>1794</v>
      </c>
      <c r="I833" s="440" t="s">
        <v>288</v>
      </c>
      <c r="J833" s="276">
        <v>10</v>
      </c>
      <c r="K833" s="279">
        <v>70</v>
      </c>
      <c r="L833" s="279">
        <f>+[3]!Tabla1[[#This Row],[Precio Unitario]]*[3]!Tabla1[[#This Row],[Cantidad de Insumos]]</f>
        <v>700</v>
      </c>
      <c r="M833" s="438">
        <v>239301</v>
      </c>
      <c r="N833" s="435" t="s">
        <v>1663</v>
      </c>
    </row>
    <row r="834" spans="2:14" ht="12.75" x14ac:dyDescent="0.2">
      <c r="B834" s="433" t="str">
        <f>IF(Tabla1[[#This Row],[Código_Actividad]]="","",CONCATENATE(Tabla1[[#This Row],[POA]],".",Tabla1[[#This Row],[SRS]],".",Tabla1[[#This Row],[AREA]],".",Tabla1[[#This Row],[TIPO]]))</f>
        <v>...</v>
      </c>
      <c r="C834" s="433"/>
      <c r="D834" s="433"/>
      <c r="E834" s="433"/>
      <c r="F834" s="433"/>
      <c r="G834" s="276" t="s">
        <v>1356</v>
      </c>
      <c r="H834" s="277" t="s">
        <v>1757</v>
      </c>
      <c r="I834" s="440" t="s">
        <v>288</v>
      </c>
      <c r="J834" s="276">
        <v>1</v>
      </c>
      <c r="K834" s="279">
        <v>300</v>
      </c>
      <c r="L834" s="279">
        <f>+[3]!Tabla1[[#This Row],[Precio Unitario]]*[3]!Tabla1[[#This Row],[Cantidad de Insumos]]</f>
        <v>300</v>
      </c>
      <c r="M834" s="438">
        <v>239301</v>
      </c>
      <c r="N834" s="435" t="s">
        <v>1663</v>
      </c>
    </row>
    <row r="835" spans="2:14" ht="12.75" x14ac:dyDescent="0.2">
      <c r="B835" s="433" t="str">
        <f>IF(Tabla1[[#This Row],[Código_Actividad]]="","",CONCATENATE(Tabla1[[#This Row],[POA]],".",Tabla1[[#This Row],[SRS]],".",Tabla1[[#This Row],[AREA]],".",Tabla1[[#This Row],[TIPO]]))</f>
        <v>...</v>
      </c>
      <c r="C835" s="433"/>
      <c r="D835" s="433"/>
      <c r="E835" s="433"/>
      <c r="F835" s="433"/>
      <c r="G835" s="276" t="s">
        <v>1356</v>
      </c>
      <c r="H835" s="277" t="s">
        <v>1758</v>
      </c>
      <c r="I835" s="440" t="s">
        <v>1690</v>
      </c>
      <c r="J835" s="276">
        <v>1</v>
      </c>
      <c r="K835" s="279">
        <v>80</v>
      </c>
      <c r="L835" s="279">
        <f>+[3]!Tabla1[[#This Row],[Precio Unitario]]*[3]!Tabla1[[#This Row],[Cantidad de Insumos]]</f>
        <v>80</v>
      </c>
      <c r="M835" s="438">
        <v>239301</v>
      </c>
      <c r="N835" s="435" t="s">
        <v>1663</v>
      </c>
    </row>
    <row r="836" spans="2:14" ht="12.75" x14ac:dyDescent="0.2">
      <c r="B836" s="433" t="str">
        <f>IF(Tabla1[[#This Row],[Código_Actividad]]="","",CONCATENATE(Tabla1[[#This Row],[POA]],".",Tabla1[[#This Row],[SRS]],".",Tabla1[[#This Row],[AREA]],".",Tabla1[[#This Row],[TIPO]]))</f>
        <v>...</v>
      </c>
      <c r="C836" s="433"/>
      <c r="D836" s="433"/>
      <c r="E836" s="433"/>
      <c r="F836" s="433"/>
      <c r="G836" s="276" t="s">
        <v>1356</v>
      </c>
      <c r="H836" s="277" t="s">
        <v>1759</v>
      </c>
      <c r="I836" s="440" t="s">
        <v>1690</v>
      </c>
      <c r="J836" s="276">
        <v>1</v>
      </c>
      <c r="K836" s="279">
        <v>100</v>
      </c>
      <c r="L836" s="279">
        <f>+[3]!Tabla1[[#This Row],[Precio Unitario]]*[3]!Tabla1[[#This Row],[Cantidad de Insumos]]</f>
        <v>100</v>
      </c>
      <c r="M836" s="438">
        <v>239301</v>
      </c>
      <c r="N836" s="435" t="s">
        <v>1663</v>
      </c>
    </row>
    <row r="837" spans="2:14" ht="12.75" x14ac:dyDescent="0.2">
      <c r="B837" s="433" t="str">
        <f>IF(Tabla1[[#This Row],[Código_Actividad]]="","",CONCATENATE(Tabla1[[#This Row],[POA]],".",Tabla1[[#This Row],[SRS]],".",Tabla1[[#This Row],[AREA]],".",Tabla1[[#This Row],[TIPO]]))</f>
        <v>...</v>
      </c>
      <c r="C837" s="433"/>
      <c r="D837" s="433"/>
      <c r="E837" s="433"/>
      <c r="F837" s="433"/>
      <c r="G837" s="276" t="s">
        <v>1356</v>
      </c>
      <c r="H837" s="277" t="s">
        <v>1760</v>
      </c>
      <c r="I837" s="440" t="s">
        <v>288</v>
      </c>
      <c r="J837" s="276">
        <v>1</v>
      </c>
      <c r="K837" s="279">
        <v>100</v>
      </c>
      <c r="L837" s="279">
        <f>+[3]!Tabla1[[#This Row],[Precio Unitario]]*[3]!Tabla1[[#This Row],[Cantidad de Insumos]]</f>
        <v>100</v>
      </c>
      <c r="M837" s="438">
        <v>239301</v>
      </c>
      <c r="N837" s="435" t="s">
        <v>1663</v>
      </c>
    </row>
    <row r="838" spans="2:14" ht="12.75" x14ac:dyDescent="0.2">
      <c r="B838" s="433" t="str">
        <f>IF(Tabla1[[#This Row],[Código_Actividad]]="","",CONCATENATE(Tabla1[[#This Row],[POA]],".",Tabla1[[#This Row],[SRS]],".",Tabla1[[#This Row],[AREA]],".",Tabla1[[#This Row],[TIPO]]))</f>
        <v>...</v>
      </c>
      <c r="C838" s="433"/>
      <c r="D838" s="433"/>
      <c r="E838" s="433"/>
      <c r="F838" s="433"/>
      <c r="G838" s="276" t="s">
        <v>1357</v>
      </c>
      <c r="H838" s="277" t="s">
        <v>1792</v>
      </c>
      <c r="I838" s="440" t="s">
        <v>288</v>
      </c>
      <c r="J838" s="276">
        <v>1</v>
      </c>
      <c r="K838" s="279">
        <v>20000</v>
      </c>
      <c r="L838" s="279">
        <f>+[3]!Tabla1[[#This Row],[Precio Unitario]]*[3]!Tabla1[[#This Row],[Cantidad de Insumos]]</f>
        <v>20000</v>
      </c>
      <c r="M838" s="438">
        <v>239301</v>
      </c>
      <c r="N838" s="435" t="s">
        <v>1663</v>
      </c>
    </row>
    <row r="839" spans="2:14" ht="12.75" x14ac:dyDescent="0.2">
      <c r="B839" s="433" t="str">
        <f>IF(Tabla1[[#This Row],[Código_Actividad]]="","",CONCATENATE(Tabla1[[#This Row],[POA]],".",Tabla1[[#This Row],[SRS]],".",Tabla1[[#This Row],[AREA]],".",Tabla1[[#This Row],[TIPO]]))</f>
        <v>...</v>
      </c>
      <c r="C839" s="433"/>
      <c r="D839" s="433"/>
      <c r="E839" s="433"/>
      <c r="F839" s="433"/>
      <c r="G839" s="276" t="s">
        <v>1357</v>
      </c>
      <c r="H839" s="277" t="s">
        <v>1753</v>
      </c>
      <c r="I839" s="440" t="s">
        <v>1690</v>
      </c>
      <c r="J839" s="276">
        <v>3</v>
      </c>
      <c r="K839" s="279">
        <v>200</v>
      </c>
      <c r="L839" s="279">
        <f>+[3]!Tabla1[[#This Row],[Precio Unitario]]*[3]!Tabla1[[#This Row],[Cantidad de Insumos]]</f>
        <v>600</v>
      </c>
      <c r="M839" s="438">
        <v>239301</v>
      </c>
      <c r="N839" s="435" t="s">
        <v>1663</v>
      </c>
    </row>
    <row r="840" spans="2:14" ht="12.75" x14ac:dyDescent="0.2">
      <c r="B840" s="433" t="str">
        <f>IF(Tabla1[[#This Row],[Código_Actividad]]="","",CONCATENATE(Tabla1[[#This Row],[POA]],".",Tabla1[[#This Row],[SRS]],".",Tabla1[[#This Row],[AREA]],".",Tabla1[[#This Row],[TIPO]]))</f>
        <v>...</v>
      </c>
      <c r="C840" s="433"/>
      <c r="D840" s="433"/>
      <c r="E840" s="433"/>
      <c r="F840" s="433"/>
      <c r="G840" s="276" t="s">
        <v>1357</v>
      </c>
      <c r="H840" s="277" t="s">
        <v>1688</v>
      </c>
      <c r="I840" s="440" t="s">
        <v>635</v>
      </c>
      <c r="J840" s="276">
        <v>5</v>
      </c>
      <c r="K840" s="279">
        <v>300</v>
      </c>
      <c r="L840" s="279">
        <f>+[3]!Tabla1[[#This Row],[Precio Unitario]]*[3]!Tabla1[[#This Row],[Cantidad de Insumos]]</f>
        <v>1500</v>
      </c>
      <c r="M840" s="438">
        <v>239301</v>
      </c>
      <c r="N840" s="435" t="s">
        <v>1663</v>
      </c>
    </row>
    <row r="841" spans="2:14" ht="12.75" x14ac:dyDescent="0.2">
      <c r="B841" s="433" t="str">
        <f>IF(Tabla1[[#This Row],[Código_Actividad]]="","",CONCATENATE(Tabla1[[#This Row],[POA]],".",Tabla1[[#This Row],[SRS]],".",Tabla1[[#This Row],[AREA]],".",Tabla1[[#This Row],[TIPO]]))</f>
        <v>...</v>
      </c>
      <c r="C841" s="433"/>
      <c r="D841" s="433"/>
      <c r="E841" s="433"/>
      <c r="F841" s="433"/>
      <c r="G841" s="276" t="s">
        <v>1357</v>
      </c>
      <c r="H841" s="277" t="s">
        <v>1754</v>
      </c>
      <c r="I841" s="440" t="s">
        <v>1690</v>
      </c>
      <c r="J841" s="276">
        <v>2</v>
      </c>
      <c r="K841" s="279">
        <v>350</v>
      </c>
      <c r="L841" s="279">
        <f>+[3]!Tabla1[[#This Row],[Precio Unitario]]*[3]!Tabla1[[#This Row],[Cantidad de Insumos]]</f>
        <v>700</v>
      </c>
      <c r="M841" s="438">
        <v>239301</v>
      </c>
      <c r="N841" s="435" t="s">
        <v>1663</v>
      </c>
    </row>
    <row r="842" spans="2:14" ht="12.75" x14ac:dyDescent="0.2">
      <c r="B842" s="433" t="str">
        <f>IF(Tabla1[[#This Row],[Código_Actividad]]="","",CONCATENATE(Tabla1[[#This Row],[POA]],".",Tabla1[[#This Row],[SRS]],".",Tabla1[[#This Row],[AREA]],".",Tabla1[[#This Row],[TIPO]]))</f>
        <v>...</v>
      </c>
      <c r="C842" s="433"/>
      <c r="D842" s="433"/>
      <c r="E842" s="433"/>
      <c r="F842" s="433"/>
      <c r="G842" s="276" t="s">
        <v>1357</v>
      </c>
      <c r="H842" s="277" t="s">
        <v>1755</v>
      </c>
      <c r="I842" s="440" t="s">
        <v>1756</v>
      </c>
      <c r="J842" s="276">
        <v>1</v>
      </c>
      <c r="K842" s="279">
        <v>350</v>
      </c>
      <c r="L842" s="279">
        <f>+[3]!Tabla1[[#This Row],[Precio Unitario]]*[3]!Tabla1[[#This Row],[Cantidad de Insumos]]</f>
        <v>350</v>
      </c>
      <c r="M842" s="438">
        <v>239301</v>
      </c>
      <c r="N842" s="435" t="s">
        <v>1663</v>
      </c>
    </row>
    <row r="843" spans="2:14" ht="12.75" x14ac:dyDescent="0.2">
      <c r="B843" s="433" t="str">
        <f>IF(Tabla1[[#This Row],[Código_Actividad]]="","",CONCATENATE(Tabla1[[#This Row],[POA]],".",Tabla1[[#This Row],[SRS]],".",Tabla1[[#This Row],[AREA]],".",Tabla1[[#This Row],[TIPO]]))</f>
        <v>...</v>
      </c>
      <c r="C843" s="433"/>
      <c r="D843" s="433"/>
      <c r="E843" s="433"/>
      <c r="F843" s="433"/>
      <c r="G843" s="276" t="s">
        <v>1357</v>
      </c>
      <c r="H843" s="277" t="s">
        <v>1795</v>
      </c>
      <c r="I843" s="440" t="s">
        <v>288</v>
      </c>
      <c r="J843" s="276">
        <v>5</v>
      </c>
      <c r="K843" s="279">
        <v>3000</v>
      </c>
      <c r="L843" s="279">
        <f>+[3]!Tabla1[[#This Row],[Precio Unitario]]*[3]!Tabla1[[#This Row],[Cantidad de Insumos]]</f>
        <v>15000</v>
      </c>
      <c r="M843" s="438">
        <v>239301</v>
      </c>
      <c r="N843" s="435" t="s">
        <v>1663</v>
      </c>
    </row>
    <row r="844" spans="2:14" ht="12.75" x14ac:dyDescent="0.2">
      <c r="B844" s="433" t="str">
        <f>IF(Tabla1[[#This Row],[Código_Actividad]]="","",CONCATENATE(Tabla1[[#This Row],[POA]],".",Tabla1[[#This Row],[SRS]],".",Tabla1[[#This Row],[AREA]],".",Tabla1[[#This Row],[TIPO]]))</f>
        <v>...</v>
      </c>
      <c r="C844" s="433"/>
      <c r="D844" s="433"/>
      <c r="E844" s="433"/>
      <c r="F844" s="433"/>
      <c r="G844" s="276" t="s">
        <v>1358</v>
      </c>
      <c r="H844" s="277" t="s">
        <v>1796</v>
      </c>
      <c r="I844" s="440" t="s">
        <v>288</v>
      </c>
      <c r="J844" s="276">
        <v>5</v>
      </c>
      <c r="K844" s="279">
        <v>3000</v>
      </c>
      <c r="L844" s="279">
        <f>+[3]!Tabla1[[#This Row],[Precio Unitario]]*[3]!Tabla1[[#This Row],[Cantidad de Insumos]]</f>
        <v>15000</v>
      </c>
      <c r="M844" s="438">
        <v>239301</v>
      </c>
      <c r="N844" s="435" t="s">
        <v>1663</v>
      </c>
    </row>
    <row r="845" spans="2:14" ht="12.75" x14ac:dyDescent="0.2">
      <c r="B845" s="433" t="str">
        <f>IF(Tabla1[[#This Row],[Código_Actividad]]="","",CONCATENATE(Tabla1[[#This Row],[POA]],".",Tabla1[[#This Row],[SRS]],".",Tabla1[[#This Row],[AREA]],".",Tabla1[[#This Row],[TIPO]]))</f>
        <v>...</v>
      </c>
      <c r="C845" s="433"/>
      <c r="D845" s="433"/>
      <c r="E845" s="433"/>
      <c r="F845" s="433"/>
      <c r="G845" s="276" t="s">
        <v>1358</v>
      </c>
      <c r="H845" s="277" t="s">
        <v>1688</v>
      </c>
      <c r="I845" s="440" t="s">
        <v>635</v>
      </c>
      <c r="J845" s="276">
        <v>2</v>
      </c>
      <c r="K845" s="279">
        <v>300</v>
      </c>
      <c r="L845" s="279">
        <f>+[3]!Tabla1[[#This Row],[Precio Unitario]]*[3]!Tabla1[[#This Row],[Cantidad de Insumos]]</f>
        <v>600</v>
      </c>
      <c r="M845" s="438">
        <v>239301</v>
      </c>
      <c r="N845" s="435" t="s">
        <v>1663</v>
      </c>
    </row>
    <row r="846" spans="2:14" ht="12.75" x14ac:dyDescent="0.2">
      <c r="B846" s="433" t="str">
        <f>IF(Tabla1[[#This Row],[Código_Actividad]]="","",CONCATENATE(Tabla1[[#This Row],[POA]],".",Tabla1[[#This Row],[SRS]],".",Tabla1[[#This Row],[AREA]],".",Tabla1[[#This Row],[TIPO]]))</f>
        <v>...</v>
      </c>
      <c r="C846" s="433"/>
      <c r="D846" s="433"/>
      <c r="E846" s="433"/>
      <c r="F846" s="433"/>
      <c r="G846" s="434" t="s">
        <v>1358</v>
      </c>
      <c r="H846" s="435" t="s">
        <v>1797</v>
      </c>
      <c r="I846" s="436" t="s">
        <v>1690</v>
      </c>
      <c r="J846" s="434">
        <v>2</v>
      </c>
      <c r="K846" s="437">
        <v>200</v>
      </c>
      <c r="L846" s="437">
        <f>+[3]!Tabla1[[#This Row],[Precio Unitario]]*[3]!Tabla1[[#This Row],[Cantidad de Insumos]]</f>
        <v>400</v>
      </c>
      <c r="M846" s="438">
        <v>239301</v>
      </c>
      <c r="N846" s="435" t="s">
        <v>1663</v>
      </c>
    </row>
    <row r="847" spans="2:14" ht="12.75" x14ac:dyDescent="0.2">
      <c r="B847" s="433" t="str">
        <f>IF(Tabla1[[#This Row],[Código_Actividad]]="","",CONCATENATE(Tabla1[[#This Row],[POA]],".",Tabla1[[#This Row],[SRS]],".",Tabla1[[#This Row],[AREA]],".",Tabla1[[#This Row],[TIPO]]))</f>
        <v>...</v>
      </c>
      <c r="C847" s="433"/>
      <c r="D847" s="433"/>
      <c r="E847" s="433"/>
      <c r="F847" s="433"/>
      <c r="G847" s="434" t="s">
        <v>1358</v>
      </c>
      <c r="H847" s="435" t="s">
        <v>1761</v>
      </c>
      <c r="I847" s="436" t="s">
        <v>288</v>
      </c>
      <c r="J847" s="434">
        <v>1</v>
      </c>
      <c r="K847" s="437">
        <v>20000</v>
      </c>
      <c r="L847" s="437">
        <f>+[3]!Tabla1[[#This Row],[Precio Unitario]]*[3]!Tabla1[[#This Row],[Cantidad de Insumos]]</f>
        <v>20000</v>
      </c>
      <c r="M847" s="438">
        <v>239301</v>
      </c>
      <c r="N847" s="435" t="s">
        <v>1663</v>
      </c>
    </row>
    <row r="848" spans="2:14" ht="12.75" x14ac:dyDescent="0.2">
      <c r="B848" s="433" t="str">
        <f>IF(Tabla1[[#This Row],[Código_Actividad]]="","",CONCATENATE(Tabla1[[#This Row],[POA]],".",Tabla1[[#This Row],[SRS]],".",Tabla1[[#This Row],[AREA]],".",Tabla1[[#This Row],[TIPO]]))</f>
        <v>...</v>
      </c>
      <c r="C848" s="433"/>
      <c r="D848" s="433"/>
      <c r="E848" s="433"/>
      <c r="F848" s="433"/>
      <c r="G848" s="276" t="s">
        <v>1359</v>
      </c>
      <c r="H848" s="277" t="s">
        <v>1688</v>
      </c>
      <c r="I848" s="440" t="s">
        <v>635</v>
      </c>
      <c r="J848" s="276">
        <v>10</v>
      </c>
      <c r="K848" s="279">
        <v>300</v>
      </c>
      <c r="L848" s="279">
        <f>+[3]!Tabla1[[#This Row],[Precio Unitario]]*[3]!Tabla1[[#This Row],[Cantidad de Insumos]]</f>
        <v>3000</v>
      </c>
      <c r="M848" s="438">
        <v>239301</v>
      </c>
      <c r="N848" s="435" t="s">
        <v>1663</v>
      </c>
    </row>
    <row r="849" spans="2:14" ht="12.75" x14ac:dyDescent="0.2">
      <c r="B849" s="433" t="str">
        <f>IF(Tabla1[[#This Row],[Código_Actividad]]="","",CONCATENATE(Tabla1[[#This Row],[POA]],".",Tabla1[[#This Row],[SRS]],".",Tabla1[[#This Row],[AREA]],".",Tabla1[[#This Row],[TIPO]]))</f>
        <v>...</v>
      </c>
      <c r="C849" s="433"/>
      <c r="D849" s="433"/>
      <c r="E849" s="433"/>
      <c r="F849" s="433"/>
      <c r="G849" s="276" t="s">
        <v>1359</v>
      </c>
      <c r="H849" s="277" t="s">
        <v>1689</v>
      </c>
      <c r="I849" s="440" t="s">
        <v>1798</v>
      </c>
      <c r="J849" s="276">
        <v>5</v>
      </c>
      <c r="K849" s="279">
        <v>200</v>
      </c>
      <c r="L849" s="279">
        <f>+[3]!Tabla1[[#This Row],[Precio Unitario]]*[3]!Tabla1[[#This Row],[Cantidad de Insumos]]</f>
        <v>1000</v>
      </c>
      <c r="M849" s="438">
        <v>239301</v>
      </c>
      <c r="N849" s="435" t="s">
        <v>1663</v>
      </c>
    </row>
    <row r="850" spans="2:14" ht="12.75" x14ac:dyDescent="0.2">
      <c r="B850" s="433" t="str">
        <f>IF(Tabla1[[#This Row],[Código_Actividad]]="","",CONCATENATE(Tabla1[[#This Row],[POA]],".",Tabla1[[#This Row],[SRS]],".",Tabla1[[#This Row],[AREA]],".",Tabla1[[#This Row],[TIPO]]))</f>
        <v>...</v>
      </c>
      <c r="C850" s="433"/>
      <c r="D850" s="433"/>
      <c r="E850" s="433"/>
      <c r="F850" s="433"/>
      <c r="G850" s="276" t="s">
        <v>1359</v>
      </c>
      <c r="H850" s="277" t="s">
        <v>1799</v>
      </c>
      <c r="I850" s="440" t="s">
        <v>288</v>
      </c>
      <c r="J850" s="276">
        <v>5</v>
      </c>
      <c r="K850" s="279">
        <v>350</v>
      </c>
      <c r="L850" s="279">
        <f>+[3]!Tabla1[[#This Row],[Precio Unitario]]*[3]!Tabla1[[#This Row],[Cantidad de Insumos]]</f>
        <v>1750</v>
      </c>
      <c r="M850" s="438">
        <v>239301</v>
      </c>
      <c r="N850" s="435" t="s">
        <v>1663</v>
      </c>
    </row>
    <row r="851" spans="2:14" ht="12.75" x14ac:dyDescent="0.2">
      <c r="B851" s="433" t="str">
        <f>IF(Tabla1[[#This Row],[Código_Actividad]]="","",CONCATENATE(Tabla1[[#This Row],[POA]],".",Tabla1[[#This Row],[SRS]],".",Tabla1[[#This Row],[AREA]],".",Tabla1[[#This Row],[TIPO]]))</f>
        <v>...</v>
      </c>
      <c r="C851" s="433"/>
      <c r="D851" s="433"/>
      <c r="E851" s="433"/>
      <c r="F851" s="433"/>
      <c r="G851" s="276" t="s">
        <v>1359</v>
      </c>
      <c r="H851" s="277" t="s">
        <v>1800</v>
      </c>
      <c r="I851" s="440" t="s">
        <v>288</v>
      </c>
      <c r="J851" s="276">
        <v>2</v>
      </c>
      <c r="K851" s="279">
        <v>1000</v>
      </c>
      <c r="L851" s="279">
        <f>+[3]!Tabla1[[#This Row],[Precio Unitario]]*[3]!Tabla1[[#This Row],[Cantidad de Insumos]]</f>
        <v>2000</v>
      </c>
      <c r="M851" s="438">
        <v>239301</v>
      </c>
      <c r="N851" s="435" t="s">
        <v>1663</v>
      </c>
    </row>
    <row r="852" spans="2:14" ht="12.75" x14ac:dyDescent="0.2">
      <c r="B852" s="433" t="str">
        <f>IF(Tabla1[[#This Row],[Código_Actividad]]="","",CONCATENATE(Tabla1[[#This Row],[POA]],".",Tabla1[[#This Row],[SRS]],".",Tabla1[[#This Row],[AREA]],".",Tabla1[[#This Row],[TIPO]]))</f>
        <v>...</v>
      </c>
      <c r="C852" s="433"/>
      <c r="D852" s="433"/>
      <c r="E852" s="433"/>
      <c r="F852" s="433"/>
      <c r="G852" s="276" t="s">
        <v>1360</v>
      </c>
      <c r="H852" s="277" t="s">
        <v>1686</v>
      </c>
      <c r="I852" s="440" t="s">
        <v>288</v>
      </c>
      <c r="J852" s="276">
        <v>1</v>
      </c>
      <c r="K852" s="279">
        <v>20000</v>
      </c>
      <c r="L852" s="279">
        <f>+[3]!Tabla1[[#This Row],[Precio Unitario]]*[3]!Tabla1[[#This Row],[Cantidad de Insumos]]</f>
        <v>20000</v>
      </c>
      <c r="M852" s="438">
        <v>239301</v>
      </c>
      <c r="N852" s="435" t="s">
        <v>1663</v>
      </c>
    </row>
    <row r="853" spans="2:14" ht="12.75" x14ac:dyDescent="0.2">
      <c r="B853" s="433" t="str">
        <f>IF(Tabla1[[#This Row],[Código_Actividad]]="","",CONCATENATE(Tabla1[[#This Row],[POA]],".",Tabla1[[#This Row],[SRS]],".",Tabla1[[#This Row],[AREA]],".",Tabla1[[#This Row],[TIPO]]))</f>
        <v>...</v>
      </c>
      <c r="C853" s="433"/>
      <c r="D853" s="433"/>
      <c r="E853" s="433"/>
      <c r="F853" s="433"/>
      <c r="G853" s="276" t="s">
        <v>1360</v>
      </c>
      <c r="H853" s="277" t="s">
        <v>1753</v>
      </c>
      <c r="I853" s="440" t="s">
        <v>1690</v>
      </c>
      <c r="J853" s="276">
        <v>5</v>
      </c>
      <c r="K853" s="279">
        <v>200</v>
      </c>
      <c r="L853" s="279">
        <f>+[3]!Tabla1[[#This Row],[Precio Unitario]]*[3]!Tabla1[[#This Row],[Cantidad de Insumos]]</f>
        <v>1000</v>
      </c>
      <c r="M853" s="438">
        <v>239301</v>
      </c>
      <c r="N853" s="435" t="s">
        <v>1663</v>
      </c>
    </row>
    <row r="854" spans="2:14" ht="12.75" x14ac:dyDescent="0.2">
      <c r="B854" s="433" t="str">
        <f>IF(Tabla1[[#This Row],[Código_Actividad]]="","",CONCATENATE(Tabla1[[#This Row],[POA]],".",Tabla1[[#This Row],[SRS]],".",Tabla1[[#This Row],[AREA]],".",Tabla1[[#This Row],[TIPO]]))</f>
        <v>...</v>
      </c>
      <c r="C854" s="433"/>
      <c r="D854" s="433"/>
      <c r="E854" s="433"/>
      <c r="F854" s="433"/>
      <c r="G854" s="276" t="s">
        <v>1360</v>
      </c>
      <c r="H854" s="277" t="s">
        <v>1688</v>
      </c>
      <c r="I854" s="440" t="s">
        <v>635</v>
      </c>
      <c r="J854" s="276">
        <v>5</v>
      </c>
      <c r="K854" s="279">
        <v>300</v>
      </c>
      <c r="L854" s="279">
        <f>+[3]!Tabla1[[#This Row],[Precio Unitario]]*[3]!Tabla1[[#This Row],[Cantidad de Insumos]]</f>
        <v>1500</v>
      </c>
      <c r="M854" s="438">
        <v>239301</v>
      </c>
      <c r="N854" s="435" t="s">
        <v>1663</v>
      </c>
    </row>
    <row r="855" spans="2:14" ht="12.75" x14ac:dyDescent="0.2">
      <c r="B855" s="433" t="str">
        <f>IF(Tabla1[[#This Row],[Código_Actividad]]="","",CONCATENATE(Tabla1[[#This Row],[POA]],".",Tabla1[[#This Row],[SRS]],".",Tabla1[[#This Row],[AREA]],".",Tabla1[[#This Row],[TIPO]]))</f>
        <v>...</v>
      </c>
      <c r="C855" s="433"/>
      <c r="D855" s="433"/>
      <c r="E855" s="433"/>
      <c r="F855" s="433"/>
      <c r="G855" s="276" t="s">
        <v>1360</v>
      </c>
      <c r="H855" s="277" t="s">
        <v>1754</v>
      </c>
      <c r="I855" s="440" t="s">
        <v>1690</v>
      </c>
      <c r="J855" s="276">
        <v>2</v>
      </c>
      <c r="K855" s="279">
        <v>350</v>
      </c>
      <c r="L855" s="279">
        <f>+[3]!Tabla1[[#This Row],[Precio Unitario]]*[3]!Tabla1[[#This Row],[Cantidad de Insumos]]</f>
        <v>700</v>
      </c>
      <c r="M855" s="438">
        <v>239301</v>
      </c>
      <c r="N855" s="435" t="s">
        <v>1663</v>
      </c>
    </row>
    <row r="856" spans="2:14" ht="12.75" x14ac:dyDescent="0.2">
      <c r="B856" s="433" t="str">
        <f>IF(Tabla1[[#This Row],[Código_Actividad]]="","",CONCATENATE(Tabla1[[#This Row],[POA]],".",Tabla1[[#This Row],[SRS]],".",Tabla1[[#This Row],[AREA]],".",Tabla1[[#This Row],[TIPO]]))</f>
        <v>...</v>
      </c>
      <c r="C856" s="433"/>
      <c r="D856" s="433"/>
      <c r="E856" s="433"/>
      <c r="F856" s="433"/>
      <c r="G856" s="276" t="s">
        <v>1360</v>
      </c>
      <c r="H856" s="277" t="s">
        <v>1755</v>
      </c>
      <c r="I856" s="440" t="s">
        <v>1756</v>
      </c>
      <c r="J856" s="276">
        <v>1</v>
      </c>
      <c r="K856" s="279">
        <v>350</v>
      </c>
      <c r="L856" s="279">
        <f>+[3]!Tabla1[[#This Row],[Precio Unitario]]*[3]!Tabla1[[#This Row],[Cantidad de Insumos]]</f>
        <v>350</v>
      </c>
      <c r="M856" s="438">
        <v>239301</v>
      </c>
      <c r="N856" s="435" t="s">
        <v>1663</v>
      </c>
    </row>
    <row r="857" spans="2:14" ht="12.75" x14ac:dyDescent="0.2">
      <c r="B857" s="433" t="str">
        <f>IF(Tabla1[[#This Row],[Código_Actividad]]="","",CONCATENATE(Tabla1[[#This Row],[POA]],".",Tabla1[[#This Row],[SRS]],".",Tabla1[[#This Row],[AREA]],".",Tabla1[[#This Row],[TIPO]]))</f>
        <v>...</v>
      </c>
      <c r="C857" s="433"/>
      <c r="D857" s="433"/>
      <c r="E857" s="433"/>
      <c r="F857" s="433"/>
      <c r="G857" s="276" t="s">
        <v>1360</v>
      </c>
      <c r="H857" s="277" t="s">
        <v>1757</v>
      </c>
      <c r="I857" s="440" t="s">
        <v>288</v>
      </c>
      <c r="J857" s="276">
        <v>1</v>
      </c>
      <c r="K857" s="279">
        <v>300</v>
      </c>
      <c r="L857" s="279">
        <f>+[3]!Tabla1[[#This Row],[Precio Unitario]]*[3]!Tabla1[[#This Row],[Cantidad de Insumos]]</f>
        <v>300</v>
      </c>
      <c r="M857" s="438">
        <v>239301</v>
      </c>
      <c r="N857" s="435" t="s">
        <v>1663</v>
      </c>
    </row>
    <row r="858" spans="2:14" ht="12.75" x14ac:dyDescent="0.2">
      <c r="B858" s="433" t="str">
        <f>IF(Tabla1[[#This Row],[Código_Actividad]]="","",CONCATENATE(Tabla1[[#This Row],[POA]],".",Tabla1[[#This Row],[SRS]],".",Tabla1[[#This Row],[AREA]],".",Tabla1[[#This Row],[TIPO]]))</f>
        <v>...</v>
      </c>
      <c r="C858" s="433"/>
      <c r="D858" s="433"/>
      <c r="E858" s="433"/>
      <c r="F858" s="433"/>
      <c r="G858" s="276" t="s">
        <v>1360</v>
      </c>
      <c r="H858" s="277" t="s">
        <v>1758</v>
      </c>
      <c r="I858" s="440" t="s">
        <v>1690</v>
      </c>
      <c r="J858" s="276">
        <v>1</v>
      </c>
      <c r="K858" s="279">
        <v>80</v>
      </c>
      <c r="L858" s="279">
        <f>+[3]!Tabla1[[#This Row],[Precio Unitario]]*[3]!Tabla1[[#This Row],[Cantidad de Insumos]]</f>
        <v>80</v>
      </c>
      <c r="M858" s="438">
        <v>239301</v>
      </c>
      <c r="N858" s="435" t="s">
        <v>1663</v>
      </c>
    </row>
    <row r="859" spans="2:14" ht="12.75" x14ac:dyDescent="0.2">
      <c r="B859" s="433" t="str">
        <f>IF(Tabla1[[#This Row],[Código_Actividad]]="","",CONCATENATE(Tabla1[[#This Row],[POA]],".",Tabla1[[#This Row],[SRS]],".",Tabla1[[#This Row],[AREA]],".",Tabla1[[#This Row],[TIPO]]))</f>
        <v>...</v>
      </c>
      <c r="C859" s="433"/>
      <c r="D859" s="433"/>
      <c r="E859" s="433"/>
      <c r="F859" s="433"/>
      <c r="G859" s="276" t="s">
        <v>1360</v>
      </c>
      <c r="H859" s="277" t="s">
        <v>1759</v>
      </c>
      <c r="I859" s="440" t="s">
        <v>1690</v>
      </c>
      <c r="J859" s="276">
        <v>1</v>
      </c>
      <c r="K859" s="279">
        <v>100</v>
      </c>
      <c r="L859" s="279">
        <f>+[3]!Tabla1[[#This Row],[Precio Unitario]]*[3]!Tabla1[[#This Row],[Cantidad de Insumos]]</f>
        <v>100</v>
      </c>
      <c r="M859" s="438">
        <v>239301</v>
      </c>
      <c r="N859" s="435" t="s">
        <v>1663</v>
      </c>
    </row>
    <row r="860" spans="2:14" ht="12.75" x14ac:dyDescent="0.2">
      <c r="B860" s="433" t="str">
        <f>IF(Tabla1[[#This Row],[Código_Actividad]]="","",CONCATENATE(Tabla1[[#This Row],[POA]],".",Tabla1[[#This Row],[SRS]],".",Tabla1[[#This Row],[AREA]],".",Tabla1[[#This Row],[TIPO]]))</f>
        <v>...</v>
      </c>
      <c r="C860" s="433"/>
      <c r="D860" s="433"/>
      <c r="E860" s="433"/>
      <c r="F860" s="433"/>
      <c r="G860" s="276" t="s">
        <v>1360</v>
      </c>
      <c r="H860" s="277" t="s">
        <v>1760</v>
      </c>
      <c r="I860" s="440" t="s">
        <v>288</v>
      </c>
      <c r="J860" s="276">
        <v>1</v>
      </c>
      <c r="K860" s="279">
        <v>100</v>
      </c>
      <c r="L860" s="279">
        <f>+[3]!Tabla1[[#This Row],[Precio Unitario]]*[3]!Tabla1[[#This Row],[Cantidad de Insumos]]</f>
        <v>100</v>
      </c>
      <c r="M860" s="438">
        <v>239301</v>
      </c>
      <c r="N860" s="435" t="s">
        <v>1663</v>
      </c>
    </row>
    <row r="861" spans="2:14" ht="12.75" x14ac:dyDescent="0.2">
      <c r="B861" s="433" t="str">
        <f>IF(Tabla1[[#This Row],[Código_Actividad]]="","",CONCATENATE(Tabla1[[#This Row],[POA]],".",Tabla1[[#This Row],[SRS]],".",Tabla1[[#This Row],[AREA]],".",Tabla1[[#This Row],[TIPO]]))</f>
        <v>...</v>
      </c>
      <c r="C861" s="433"/>
      <c r="D861" s="433"/>
      <c r="E861" s="433"/>
      <c r="F861" s="433"/>
      <c r="G861" s="276" t="s">
        <v>1361</v>
      </c>
      <c r="H861" s="277" t="s">
        <v>1752</v>
      </c>
      <c r="I861" s="440" t="s">
        <v>288</v>
      </c>
      <c r="J861" s="276">
        <v>1</v>
      </c>
      <c r="K861" s="279">
        <v>20000</v>
      </c>
      <c r="L861" s="279">
        <f>+[3]!Tabla1[[#This Row],[Precio Unitario]]*[3]!Tabla1[[#This Row],[Cantidad de Insumos]]</f>
        <v>20000</v>
      </c>
      <c r="M861" s="438">
        <v>239301</v>
      </c>
      <c r="N861" s="435" t="s">
        <v>1663</v>
      </c>
    </row>
    <row r="862" spans="2:14" ht="12.75" x14ac:dyDescent="0.2">
      <c r="B862" s="433" t="str">
        <f>IF(Tabla1[[#This Row],[Código_Actividad]]="","",CONCATENATE(Tabla1[[#This Row],[POA]],".",Tabla1[[#This Row],[SRS]],".",Tabla1[[#This Row],[AREA]],".",Tabla1[[#This Row],[TIPO]]))</f>
        <v>...</v>
      </c>
      <c r="C862" s="433"/>
      <c r="D862" s="433"/>
      <c r="E862" s="433"/>
      <c r="F862" s="433"/>
      <c r="G862" s="276" t="s">
        <v>1361</v>
      </c>
      <c r="H862" s="277" t="s">
        <v>1753</v>
      </c>
      <c r="I862" s="440" t="s">
        <v>1690</v>
      </c>
      <c r="J862" s="276">
        <v>3</v>
      </c>
      <c r="K862" s="279">
        <v>200</v>
      </c>
      <c r="L862" s="279">
        <f>+[3]!Tabla1[[#This Row],[Precio Unitario]]*[3]!Tabla1[[#This Row],[Cantidad de Insumos]]</f>
        <v>600</v>
      </c>
      <c r="M862" s="438">
        <v>239301</v>
      </c>
      <c r="N862" s="435" t="s">
        <v>1663</v>
      </c>
    </row>
    <row r="863" spans="2:14" ht="12.75" x14ac:dyDescent="0.2">
      <c r="B863" s="433" t="str">
        <f>IF(Tabla1[[#This Row],[Código_Actividad]]="","",CONCATENATE(Tabla1[[#This Row],[POA]],".",Tabla1[[#This Row],[SRS]],".",Tabla1[[#This Row],[AREA]],".",Tabla1[[#This Row],[TIPO]]))</f>
        <v>...</v>
      </c>
      <c r="C863" s="433"/>
      <c r="D863" s="433"/>
      <c r="E863" s="433"/>
      <c r="F863" s="433"/>
      <c r="G863" s="276" t="s">
        <v>1361</v>
      </c>
      <c r="H863" s="277" t="s">
        <v>1688</v>
      </c>
      <c r="I863" s="440" t="s">
        <v>635</v>
      </c>
      <c r="J863" s="276">
        <v>5</v>
      </c>
      <c r="K863" s="279">
        <v>300</v>
      </c>
      <c r="L863" s="279">
        <f>+[3]!Tabla1[[#This Row],[Precio Unitario]]*[3]!Tabla1[[#This Row],[Cantidad de Insumos]]</f>
        <v>1500</v>
      </c>
      <c r="M863" s="438">
        <v>239301</v>
      </c>
      <c r="N863" s="435" t="s">
        <v>1663</v>
      </c>
    </row>
    <row r="864" spans="2:14" ht="12.75" x14ac:dyDescent="0.2">
      <c r="B864" s="433" t="str">
        <f>IF(Tabla1[[#This Row],[Código_Actividad]]="","",CONCATENATE(Tabla1[[#This Row],[POA]],".",Tabla1[[#This Row],[SRS]],".",Tabla1[[#This Row],[AREA]],".",Tabla1[[#This Row],[TIPO]]))</f>
        <v>...</v>
      </c>
      <c r="C864" s="433"/>
      <c r="D864" s="433"/>
      <c r="E864" s="433"/>
      <c r="F864" s="433"/>
      <c r="G864" s="276" t="s">
        <v>1361</v>
      </c>
      <c r="H864" s="277" t="s">
        <v>1754</v>
      </c>
      <c r="I864" s="440" t="s">
        <v>1690</v>
      </c>
      <c r="J864" s="276">
        <v>2</v>
      </c>
      <c r="K864" s="279">
        <v>350</v>
      </c>
      <c r="L864" s="279">
        <f>+[3]!Tabla1[[#This Row],[Precio Unitario]]*[3]!Tabla1[[#This Row],[Cantidad de Insumos]]</f>
        <v>700</v>
      </c>
      <c r="M864" s="438">
        <v>239301</v>
      </c>
      <c r="N864" s="435" t="s">
        <v>1663</v>
      </c>
    </row>
    <row r="865" spans="2:14" ht="12.75" x14ac:dyDescent="0.2">
      <c r="B865" s="433" t="str">
        <f>IF(Tabla1[[#This Row],[Código_Actividad]]="","",CONCATENATE(Tabla1[[#This Row],[POA]],".",Tabla1[[#This Row],[SRS]],".",Tabla1[[#This Row],[AREA]],".",Tabla1[[#This Row],[TIPO]]))</f>
        <v>...</v>
      </c>
      <c r="C865" s="433"/>
      <c r="D865" s="433"/>
      <c r="E865" s="433"/>
      <c r="F865" s="433"/>
      <c r="G865" s="276" t="s">
        <v>1361</v>
      </c>
      <c r="H865" s="277" t="s">
        <v>1794</v>
      </c>
      <c r="I865" s="440" t="s">
        <v>288</v>
      </c>
      <c r="J865" s="276">
        <v>1</v>
      </c>
      <c r="K865" s="279">
        <v>100</v>
      </c>
      <c r="L865" s="279">
        <f>+[3]!Tabla1[[#This Row],[Precio Unitario]]*[3]!Tabla1[[#This Row],[Cantidad de Insumos]]</f>
        <v>100</v>
      </c>
      <c r="M865" s="438">
        <v>239301</v>
      </c>
      <c r="N865" s="435" t="s">
        <v>1663</v>
      </c>
    </row>
    <row r="866" spans="2:14" ht="12.75" x14ac:dyDescent="0.2">
      <c r="B866" s="433" t="str">
        <f>IF(Tabla1[[#This Row],[Código_Actividad]]="","",CONCATENATE(Tabla1[[#This Row],[POA]],".",Tabla1[[#This Row],[SRS]],".",Tabla1[[#This Row],[AREA]],".",Tabla1[[#This Row],[TIPO]]))</f>
        <v>...</v>
      </c>
      <c r="C866" s="433"/>
      <c r="D866" s="433"/>
      <c r="E866" s="433"/>
      <c r="F866" s="433"/>
      <c r="G866" s="276" t="s">
        <v>1361</v>
      </c>
      <c r="H866" s="277" t="s">
        <v>1755</v>
      </c>
      <c r="I866" s="440" t="s">
        <v>1756</v>
      </c>
      <c r="J866" s="276">
        <v>1</v>
      </c>
      <c r="K866" s="279">
        <v>350</v>
      </c>
      <c r="L866" s="279">
        <f>+[3]!Tabla1[[#This Row],[Precio Unitario]]*[3]!Tabla1[[#This Row],[Cantidad de Insumos]]</f>
        <v>350</v>
      </c>
      <c r="M866" s="438">
        <v>239301</v>
      </c>
      <c r="N866" s="435" t="s">
        <v>1663</v>
      </c>
    </row>
    <row r="867" spans="2:14" ht="12.75" x14ac:dyDescent="0.2">
      <c r="B867" s="433" t="str">
        <f>IF(Tabla1[[#This Row],[Código_Actividad]]="","",CONCATENATE(Tabla1[[#This Row],[POA]],".",Tabla1[[#This Row],[SRS]],".",Tabla1[[#This Row],[AREA]],".",Tabla1[[#This Row],[TIPO]]))</f>
        <v>...</v>
      </c>
      <c r="C867" s="433"/>
      <c r="D867" s="433"/>
      <c r="E867" s="433"/>
      <c r="F867" s="433"/>
      <c r="G867" s="276" t="s">
        <v>1361</v>
      </c>
      <c r="H867" s="277" t="s">
        <v>1801</v>
      </c>
      <c r="I867" s="440" t="s">
        <v>1690</v>
      </c>
      <c r="J867" s="276">
        <v>1</v>
      </c>
      <c r="K867" s="279">
        <v>80</v>
      </c>
      <c r="L867" s="279">
        <f>+[3]!Tabla1[[#This Row],[Precio Unitario]]*[3]!Tabla1[[#This Row],[Cantidad de Insumos]]</f>
        <v>80</v>
      </c>
      <c r="M867" s="438">
        <v>239301</v>
      </c>
      <c r="N867" s="435" t="s">
        <v>1663</v>
      </c>
    </row>
    <row r="868" spans="2:14" ht="12.75" x14ac:dyDescent="0.2">
      <c r="B868" s="433" t="str">
        <f>IF(Tabla1[[#This Row],[Código_Actividad]]="","",CONCATENATE(Tabla1[[#This Row],[POA]],".",Tabla1[[#This Row],[SRS]],".",Tabla1[[#This Row],[AREA]],".",Tabla1[[#This Row],[TIPO]]))</f>
        <v>...</v>
      </c>
      <c r="C868" s="433"/>
      <c r="D868" s="433"/>
      <c r="E868" s="433"/>
      <c r="F868" s="433"/>
      <c r="G868" s="276" t="s">
        <v>1361</v>
      </c>
      <c r="H868" s="277" t="s">
        <v>1759</v>
      </c>
      <c r="I868" s="440" t="s">
        <v>1690</v>
      </c>
      <c r="J868" s="276">
        <v>1</v>
      </c>
      <c r="K868" s="279">
        <v>100</v>
      </c>
      <c r="L868" s="279">
        <f>+[3]!Tabla1[[#This Row],[Precio Unitario]]*[3]!Tabla1[[#This Row],[Cantidad de Insumos]]</f>
        <v>100</v>
      </c>
      <c r="M868" s="438">
        <v>239301</v>
      </c>
      <c r="N868" s="435" t="s">
        <v>1663</v>
      </c>
    </row>
    <row r="869" spans="2:14" ht="12.75" x14ac:dyDescent="0.2">
      <c r="B869" s="433" t="str">
        <f>IF(Tabla1[[#This Row],[Código_Actividad]]="","",CONCATENATE(Tabla1[[#This Row],[POA]],".",Tabla1[[#This Row],[SRS]],".",Tabla1[[#This Row],[AREA]],".",Tabla1[[#This Row],[TIPO]]))</f>
        <v>...</v>
      </c>
      <c r="C869" s="433"/>
      <c r="D869" s="433"/>
      <c r="E869" s="433"/>
      <c r="F869" s="433"/>
      <c r="G869" s="276" t="s">
        <v>1361</v>
      </c>
      <c r="H869" s="277" t="s">
        <v>1760</v>
      </c>
      <c r="I869" s="440" t="s">
        <v>288</v>
      </c>
      <c r="J869" s="276">
        <v>1</v>
      </c>
      <c r="K869" s="279">
        <v>100</v>
      </c>
      <c r="L869" s="279">
        <f>+[3]!Tabla1[[#This Row],[Precio Unitario]]*[3]!Tabla1[[#This Row],[Cantidad de Insumos]]</f>
        <v>100</v>
      </c>
      <c r="M869" s="438">
        <v>239301</v>
      </c>
      <c r="N869" s="435" t="s">
        <v>1663</v>
      </c>
    </row>
    <row r="870" spans="2:14" ht="12.75" x14ac:dyDescent="0.2">
      <c r="B870" s="433" t="str">
        <f>IF(Tabla1[[#This Row],[Código_Actividad]]="","",CONCATENATE(Tabla1[[#This Row],[POA]],".",Tabla1[[#This Row],[SRS]],".",Tabla1[[#This Row],[AREA]],".",Tabla1[[#This Row],[TIPO]]))</f>
        <v>...</v>
      </c>
      <c r="C870" s="433"/>
      <c r="D870" s="433"/>
      <c r="E870" s="433"/>
      <c r="F870" s="433"/>
      <c r="G870" s="276" t="s">
        <v>1201</v>
      </c>
      <c r="H870" s="277" t="s">
        <v>1708</v>
      </c>
      <c r="I870" s="440" t="s">
        <v>1665</v>
      </c>
      <c r="J870" s="276">
        <v>12</v>
      </c>
      <c r="K870" s="279">
        <v>300</v>
      </c>
      <c r="L870" s="279">
        <f>+[3]!Tabla1[[#This Row],[Precio Unitario]]*[3]!Tabla1[[#This Row],[Cantidad de Insumos]]</f>
        <v>3600</v>
      </c>
      <c r="M870" s="438">
        <v>239301</v>
      </c>
      <c r="N870" s="435" t="s">
        <v>1663</v>
      </c>
    </row>
    <row r="871" spans="2:14" ht="12.75" x14ac:dyDescent="0.2">
      <c r="B871" s="433" t="str">
        <f>IF(Tabla1[[#This Row],[Código_Actividad]]="","",CONCATENATE(Tabla1[[#This Row],[POA]],".",Tabla1[[#This Row],[SRS]],".",Tabla1[[#This Row],[AREA]],".",Tabla1[[#This Row],[TIPO]]))</f>
        <v>...</v>
      </c>
      <c r="C871" s="433"/>
      <c r="D871" s="433"/>
      <c r="E871" s="433"/>
      <c r="F871" s="433"/>
      <c r="G871" s="276" t="s">
        <v>1201</v>
      </c>
      <c r="H871" s="277" t="s">
        <v>1676</v>
      </c>
      <c r="I871" s="440" t="s">
        <v>1670</v>
      </c>
      <c r="J871" s="276">
        <v>1</v>
      </c>
      <c r="K871" s="279">
        <v>20000</v>
      </c>
      <c r="L871" s="279">
        <f>+[3]!Tabla1[[#This Row],[Precio Unitario]]*[3]!Tabla1[[#This Row],[Cantidad de Insumos]]</f>
        <v>20000</v>
      </c>
      <c r="M871" s="438">
        <v>239301</v>
      </c>
      <c r="N871" s="435" t="s">
        <v>1663</v>
      </c>
    </row>
    <row r="872" spans="2:14" ht="12.75" x14ac:dyDescent="0.2">
      <c r="B872" s="433" t="str">
        <f>IF(Tabla1[[#This Row],[Código_Actividad]]="","",CONCATENATE(Tabla1[[#This Row],[POA]],".",Tabla1[[#This Row],[SRS]],".",Tabla1[[#This Row],[AREA]],".",Tabla1[[#This Row],[TIPO]]))</f>
        <v>...</v>
      </c>
      <c r="C872" s="433"/>
      <c r="D872" s="433"/>
      <c r="E872" s="433"/>
      <c r="F872" s="433"/>
      <c r="G872" s="276" t="s">
        <v>1201</v>
      </c>
      <c r="H872" s="277" t="s">
        <v>1782</v>
      </c>
      <c r="I872" s="440" t="s">
        <v>1802</v>
      </c>
      <c r="J872" s="276">
        <v>1</v>
      </c>
      <c r="K872" s="279">
        <v>500</v>
      </c>
      <c r="L872" s="279">
        <f>+[3]!Tabla1[[#This Row],[Precio Unitario]]*[3]!Tabla1[[#This Row],[Cantidad de Insumos]]</f>
        <v>500</v>
      </c>
      <c r="M872" s="438">
        <v>239301</v>
      </c>
      <c r="N872" s="435" t="s">
        <v>1663</v>
      </c>
    </row>
    <row r="873" spans="2:14" ht="12.75" x14ac:dyDescent="0.2">
      <c r="B873" s="433" t="str">
        <f>IF(Tabla1[[#This Row],[Código_Actividad]]="","",CONCATENATE(Tabla1[[#This Row],[POA]],".",Tabla1[[#This Row],[SRS]],".",Tabla1[[#This Row],[AREA]],".",Tabla1[[#This Row],[TIPO]]))</f>
        <v>...</v>
      </c>
      <c r="C873" s="433"/>
      <c r="D873" s="433"/>
      <c r="E873" s="433"/>
      <c r="F873" s="433"/>
      <c r="G873" s="434" t="s">
        <v>1201</v>
      </c>
      <c r="H873" s="435" t="s">
        <v>1673</v>
      </c>
      <c r="I873" s="436" t="s">
        <v>1670</v>
      </c>
      <c r="J873" s="434">
        <v>1</v>
      </c>
      <c r="K873" s="437">
        <v>30000</v>
      </c>
      <c r="L873" s="437">
        <f>+[3]!Tabla1[[#This Row],[Precio Unitario]]*[3]!Tabla1[[#This Row],[Cantidad de Insumos]]</f>
        <v>30000</v>
      </c>
      <c r="M873" s="438">
        <v>239301</v>
      </c>
      <c r="N873" s="435" t="s">
        <v>1663</v>
      </c>
    </row>
    <row r="874" spans="2:14" ht="12.75" x14ac:dyDescent="0.2">
      <c r="B874" s="433" t="str">
        <f>IF(Tabla1[[#This Row],[Código_Actividad]]="","",CONCATENATE(Tabla1[[#This Row],[POA]],".",Tabla1[[#This Row],[SRS]],".",Tabla1[[#This Row],[AREA]],".",Tabla1[[#This Row],[TIPO]]))</f>
        <v>...</v>
      </c>
      <c r="C874" s="433"/>
      <c r="D874" s="433"/>
      <c r="E874" s="433"/>
      <c r="F874" s="433"/>
      <c r="G874" s="434" t="s">
        <v>1201</v>
      </c>
      <c r="H874" s="435" t="s">
        <v>1762</v>
      </c>
      <c r="I874" s="436" t="s">
        <v>1662</v>
      </c>
      <c r="J874" s="434">
        <v>5</v>
      </c>
      <c r="K874" s="437">
        <v>200</v>
      </c>
      <c r="L874" s="437">
        <f>+[3]!Tabla1[[#This Row],[Precio Unitario]]*[3]!Tabla1[[#This Row],[Cantidad de Insumos]]</f>
        <v>1000</v>
      </c>
      <c r="M874" s="438">
        <v>239301</v>
      </c>
      <c r="N874" s="435" t="s">
        <v>1663</v>
      </c>
    </row>
    <row r="875" spans="2:14" ht="12.75" x14ac:dyDescent="0.2">
      <c r="B875" s="433" t="str">
        <f>IF(Tabla1[[#This Row],[Código_Actividad]]="","",CONCATENATE(Tabla1[[#This Row],[POA]],".",Tabla1[[#This Row],[SRS]],".",Tabla1[[#This Row],[AREA]],".",Tabla1[[#This Row],[TIPO]]))</f>
        <v>...</v>
      </c>
      <c r="C875" s="433"/>
      <c r="D875" s="433"/>
      <c r="E875" s="433"/>
      <c r="F875" s="433"/>
      <c r="G875" s="276" t="s">
        <v>1201</v>
      </c>
      <c r="H875" s="277" t="s">
        <v>1674</v>
      </c>
      <c r="I875" s="440" t="s">
        <v>1670</v>
      </c>
      <c r="J875" s="276">
        <v>1</v>
      </c>
      <c r="K875" s="279">
        <v>20000</v>
      </c>
      <c r="L875" s="437">
        <f>+[3]!Tabla1[[#This Row],[Precio Unitario]]*[3]!Tabla1[[#This Row],[Cantidad de Insumos]]</f>
        <v>20000</v>
      </c>
      <c r="M875" s="438">
        <v>239301</v>
      </c>
      <c r="N875" s="435" t="s">
        <v>1663</v>
      </c>
    </row>
    <row r="876" spans="2:14" ht="12.75" x14ac:dyDescent="0.2">
      <c r="B876" s="433" t="str">
        <f>IF(Tabla1[[#This Row],[Código_Actividad]]="","",CONCATENATE(Tabla1[[#This Row],[POA]],".",Tabla1[[#This Row],[SRS]],".",Tabla1[[#This Row],[AREA]],".",Tabla1[[#This Row],[TIPO]]))</f>
        <v>...</v>
      </c>
      <c r="C876" s="433"/>
      <c r="D876" s="433"/>
      <c r="E876" s="433"/>
      <c r="F876" s="433"/>
      <c r="G876" s="276" t="s">
        <v>1205</v>
      </c>
      <c r="H876" s="277" t="s">
        <v>1708</v>
      </c>
      <c r="I876" s="440" t="s">
        <v>1665</v>
      </c>
      <c r="J876" s="276">
        <v>2</v>
      </c>
      <c r="K876" s="279">
        <v>300</v>
      </c>
      <c r="L876" s="279">
        <f>+[3]!Tabla1[[#This Row],[Precio Unitario]]*[3]!Tabla1[[#This Row],[Cantidad de Insumos]]</f>
        <v>600</v>
      </c>
      <c r="M876" s="438">
        <v>239301</v>
      </c>
      <c r="N876" s="435" t="s">
        <v>1663</v>
      </c>
    </row>
    <row r="877" spans="2:14" ht="12.75" x14ac:dyDescent="0.2">
      <c r="B877" s="433" t="str">
        <f>IF(Tabla1[[#This Row],[Código_Actividad]]="","",CONCATENATE(Tabla1[[#This Row],[POA]],".",Tabla1[[#This Row],[SRS]],".",Tabla1[[#This Row],[AREA]],".",Tabla1[[#This Row],[TIPO]]))</f>
        <v>...</v>
      </c>
      <c r="C877" s="433"/>
      <c r="D877" s="433"/>
      <c r="E877" s="433"/>
      <c r="F877" s="433"/>
      <c r="G877" s="276" t="s">
        <v>1205</v>
      </c>
      <c r="H877" s="277" t="s">
        <v>1709</v>
      </c>
      <c r="I877" s="440" t="s">
        <v>1714</v>
      </c>
      <c r="J877" s="276">
        <v>2</v>
      </c>
      <c r="K877" s="279">
        <v>350</v>
      </c>
      <c r="L877" s="279">
        <f>+[3]!Tabla1[[#This Row],[Precio Unitario]]*[3]!Tabla1[[#This Row],[Cantidad de Insumos]]</f>
        <v>700</v>
      </c>
      <c r="M877" s="438">
        <v>239301</v>
      </c>
      <c r="N877" s="435" t="s">
        <v>1663</v>
      </c>
    </row>
    <row r="878" spans="2:14" ht="12.75" x14ac:dyDescent="0.2">
      <c r="B878" s="433" t="str">
        <f>IF(Tabla1[[#This Row],[Código_Actividad]]="","",CONCATENATE(Tabla1[[#This Row],[POA]],".",Tabla1[[#This Row],[SRS]],".",Tabla1[[#This Row],[AREA]],".",Tabla1[[#This Row],[TIPO]]))</f>
        <v>...</v>
      </c>
      <c r="C878" s="433"/>
      <c r="D878" s="433"/>
      <c r="E878" s="433"/>
      <c r="F878" s="433"/>
      <c r="G878" s="276" t="s">
        <v>1212</v>
      </c>
      <c r="H878" s="277" t="s">
        <v>1708</v>
      </c>
      <c r="I878" s="440" t="s">
        <v>1665</v>
      </c>
      <c r="J878" s="276">
        <v>2</v>
      </c>
      <c r="K878" s="279">
        <v>300</v>
      </c>
      <c r="L878" s="279">
        <f>+[3]!Tabla1[[#This Row],[Precio Unitario]]*[3]!Tabla1[[#This Row],[Cantidad de Insumos]]</f>
        <v>600</v>
      </c>
      <c r="M878" s="438">
        <v>239301</v>
      </c>
      <c r="N878" s="435" t="s">
        <v>1663</v>
      </c>
    </row>
    <row r="879" spans="2:14" ht="12.75" x14ac:dyDescent="0.2">
      <c r="B879" s="433" t="str">
        <f>IF(Tabla1[[#This Row],[Código_Actividad]]="","",CONCATENATE(Tabla1[[#This Row],[POA]],".",Tabla1[[#This Row],[SRS]],".",Tabla1[[#This Row],[AREA]],".",Tabla1[[#This Row],[TIPO]]))</f>
        <v>...</v>
      </c>
      <c r="C879" s="433"/>
      <c r="D879" s="433"/>
      <c r="E879" s="433"/>
      <c r="F879" s="433"/>
      <c r="G879" s="276" t="s">
        <v>1212</v>
      </c>
      <c r="H879" s="277" t="s">
        <v>1661</v>
      </c>
      <c r="I879" s="440" t="s">
        <v>1662</v>
      </c>
      <c r="J879" s="276">
        <v>1</v>
      </c>
      <c r="K879" s="279">
        <v>350</v>
      </c>
      <c r="L879" s="279">
        <f>+[3]!Tabla1[[#This Row],[Precio Unitario]]*[3]!Tabla1[[#This Row],[Cantidad de Insumos]]</f>
        <v>350</v>
      </c>
      <c r="M879" s="438">
        <v>239301</v>
      </c>
      <c r="N879" s="435" t="s">
        <v>1663</v>
      </c>
    </row>
    <row r="880" spans="2:14" ht="12.75" x14ac:dyDescent="0.2">
      <c r="B880" s="433" t="str">
        <f>IF(Tabla1[[#This Row],[Código_Actividad]]="","",CONCATENATE(Tabla1[[#This Row],[POA]],".",Tabla1[[#This Row],[SRS]],".",Tabla1[[#This Row],[AREA]],".",Tabla1[[#This Row],[TIPO]]))</f>
        <v>...</v>
      </c>
      <c r="C880" s="433"/>
      <c r="D880" s="433"/>
      <c r="E880" s="433"/>
      <c r="F880" s="433"/>
      <c r="G880" s="276" t="s">
        <v>1212</v>
      </c>
      <c r="H880" s="277" t="s">
        <v>1762</v>
      </c>
      <c r="I880" s="440" t="s">
        <v>1662</v>
      </c>
      <c r="J880" s="276">
        <v>1</v>
      </c>
      <c r="K880" s="279">
        <v>200</v>
      </c>
      <c r="L880" s="279">
        <f>+[3]!Tabla1[[#This Row],[Precio Unitario]]*[3]!Tabla1[[#This Row],[Cantidad de Insumos]]</f>
        <v>200</v>
      </c>
      <c r="M880" s="438">
        <v>239301</v>
      </c>
      <c r="N880" s="435" t="s">
        <v>1663</v>
      </c>
    </row>
    <row r="881" spans="2:14" ht="12.75" x14ac:dyDescent="0.2">
      <c r="B881" s="433" t="str">
        <f>IF(Tabla1[[#This Row],[Código_Actividad]]="","",CONCATENATE(Tabla1[[#This Row],[POA]],".",Tabla1[[#This Row],[SRS]],".",Tabla1[[#This Row],[AREA]],".",Tabla1[[#This Row],[TIPO]]))</f>
        <v>...</v>
      </c>
      <c r="C881" s="433"/>
      <c r="D881" s="433"/>
      <c r="E881" s="433"/>
      <c r="F881" s="433"/>
      <c r="G881" s="276" t="s">
        <v>1212</v>
      </c>
      <c r="H881" s="277" t="s">
        <v>1705</v>
      </c>
      <c r="I881" s="440" t="s">
        <v>1665</v>
      </c>
      <c r="J881" s="276">
        <v>2</v>
      </c>
      <c r="K881" s="279">
        <v>350</v>
      </c>
      <c r="L881" s="279">
        <f>+[3]!Tabla1[[#This Row],[Precio Unitario]]*[3]!Tabla1[[#This Row],[Cantidad de Insumos]]</f>
        <v>700</v>
      </c>
      <c r="M881" s="438">
        <v>239301</v>
      </c>
      <c r="N881" s="435" t="s">
        <v>1663</v>
      </c>
    </row>
    <row r="882" spans="2:14" ht="12.75" x14ac:dyDescent="0.2">
      <c r="B882" s="433" t="str">
        <f>IF(Tabla1[[#This Row],[Código_Actividad]]="","",CONCATENATE(Tabla1[[#This Row],[POA]],".",Tabla1[[#This Row],[SRS]],".",Tabla1[[#This Row],[AREA]],".",Tabla1[[#This Row],[TIPO]]))</f>
        <v>...</v>
      </c>
      <c r="C882" s="433"/>
      <c r="D882" s="433"/>
      <c r="E882" s="433"/>
      <c r="F882" s="433"/>
      <c r="G882" s="276" t="s">
        <v>1213</v>
      </c>
      <c r="H882" s="277" t="s">
        <v>1664</v>
      </c>
      <c r="I882" s="440" t="s">
        <v>1665</v>
      </c>
      <c r="J882" s="276">
        <v>2</v>
      </c>
      <c r="K882" s="279">
        <v>300</v>
      </c>
      <c r="L882" s="279">
        <f>+[3]!Tabla1[[#This Row],[Precio Unitario]]*[3]!Tabla1[[#This Row],[Cantidad de Insumos]]</f>
        <v>600</v>
      </c>
      <c r="M882" s="438">
        <v>239301</v>
      </c>
      <c r="N882" s="435" t="s">
        <v>1663</v>
      </c>
    </row>
    <row r="883" spans="2:14" ht="12.75" x14ac:dyDescent="0.2">
      <c r="B883" s="433" t="str">
        <f>IF(Tabla1[[#This Row],[Código_Actividad]]="","",CONCATENATE(Tabla1[[#This Row],[POA]],".",Tabla1[[#This Row],[SRS]],".",Tabla1[[#This Row],[AREA]],".",Tabla1[[#This Row],[TIPO]]))</f>
        <v>...</v>
      </c>
      <c r="C883" s="433"/>
      <c r="D883" s="433"/>
      <c r="E883" s="433"/>
      <c r="F883" s="433"/>
      <c r="G883" s="276" t="s">
        <v>1213</v>
      </c>
      <c r="H883" s="277" t="s">
        <v>1661</v>
      </c>
      <c r="I883" s="440" t="s">
        <v>1662</v>
      </c>
      <c r="J883" s="276">
        <v>1</v>
      </c>
      <c r="K883" s="279">
        <v>350</v>
      </c>
      <c r="L883" s="279">
        <f>+[3]!Tabla1[[#This Row],[Precio Unitario]]*[3]!Tabla1[[#This Row],[Cantidad de Insumos]]</f>
        <v>350</v>
      </c>
      <c r="M883" s="438">
        <v>239301</v>
      </c>
      <c r="N883" s="435" t="s">
        <v>1663</v>
      </c>
    </row>
    <row r="884" spans="2:14" ht="12.75" x14ac:dyDescent="0.2">
      <c r="B884" s="433" t="str">
        <f>IF(Tabla1[[#This Row],[Código_Actividad]]="","",CONCATENATE(Tabla1[[#This Row],[POA]],".",Tabla1[[#This Row],[SRS]],".",Tabla1[[#This Row],[AREA]],".",Tabla1[[#This Row],[TIPO]]))</f>
        <v>...</v>
      </c>
      <c r="C884" s="433"/>
      <c r="D884" s="433"/>
      <c r="E884" s="433"/>
      <c r="F884" s="433"/>
      <c r="G884" s="276" t="s">
        <v>1213</v>
      </c>
      <c r="H884" s="277" t="s">
        <v>1803</v>
      </c>
      <c r="I884" s="440" t="s">
        <v>1718</v>
      </c>
      <c r="J884" s="276">
        <v>2</v>
      </c>
      <c r="K884" s="279">
        <v>100</v>
      </c>
      <c r="L884" s="279">
        <f>+[3]!Tabla1[[#This Row],[Precio Unitario]]*[3]!Tabla1[[#This Row],[Cantidad de Insumos]]</f>
        <v>200</v>
      </c>
      <c r="M884" s="438">
        <v>239301</v>
      </c>
      <c r="N884" s="435" t="s">
        <v>1663</v>
      </c>
    </row>
    <row r="885" spans="2:14" ht="12.75" x14ac:dyDescent="0.2">
      <c r="B885" s="433" t="str">
        <f>IF(Tabla1[[#This Row],[Código_Actividad]]="","",CONCATENATE(Tabla1[[#This Row],[POA]],".",Tabla1[[#This Row],[SRS]],".",Tabla1[[#This Row],[AREA]],".",Tabla1[[#This Row],[TIPO]]))</f>
        <v>...</v>
      </c>
      <c r="C885" s="433"/>
      <c r="D885" s="433"/>
      <c r="E885" s="433"/>
      <c r="F885" s="433"/>
      <c r="G885" s="276" t="s">
        <v>1214</v>
      </c>
      <c r="H885" s="277" t="s">
        <v>1708</v>
      </c>
      <c r="I885" s="440" t="s">
        <v>1665</v>
      </c>
      <c r="J885" s="276">
        <v>2</v>
      </c>
      <c r="K885" s="279">
        <v>300</v>
      </c>
      <c r="L885" s="279">
        <f>+[3]!Tabla1[[#This Row],[Precio Unitario]]*[3]!Tabla1[[#This Row],[Cantidad de Insumos]]</f>
        <v>600</v>
      </c>
      <c r="M885" s="438">
        <v>239301</v>
      </c>
      <c r="N885" s="435" t="s">
        <v>1663</v>
      </c>
    </row>
    <row r="886" spans="2:14" ht="12.75" x14ac:dyDescent="0.2">
      <c r="B886" s="433" t="str">
        <f>IF(Tabla1[[#This Row],[Código_Actividad]]="","",CONCATENATE(Tabla1[[#This Row],[POA]],".",Tabla1[[#This Row],[SRS]],".",Tabla1[[#This Row],[AREA]],".",Tabla1[[#This Row],[TIPO]]))</f>
        <v>...</v>
      </c>
      <c r="C886" s="433"/>
      <c r="D886" s="433"/>
      <c r="E886" s="433"/>
      <c r="F886" s="433"/>
      <c r="G886" s="434" t="s">
        <v>1214</v>
      </c>
      <c r="H886" s="435" t="s">
        <v>1673</v>
      </c>
      <c r="I886" s="436" t="s">
        <v>1670</v>
      </c>
      <c r="J886" s="434">
        <v>1</v>
      </c>
      <c r="K886" s="437">
        <v>30000</v>
      </c>
      <c r="L886" s="437">
        <f>+[3]!Tabla1[[#This Row],[Precio Unitario]]*[3]!Tabla1[[#This Row],[Cantidad de Insumos]]</f>
        <v>30000</v>
      </c>
      <c r="M886" s="438">
        <v>239301</v>
      </c>
      <c r="N886" s="435" t="s">
        <v>1663</v>
      </c>
    </row>
    <row r="887" spans="2:14" ht="12.75" x14ac:dyDescent="0.2">
      <c r="B887" s="433" t="str">
        <f>IF(Tabla1[[#This Row],[Código_Actividad]]="","",CONCATENATE(Tabla1[[#This Row],[POA]],".",Tabla1[[#This Row],[SRS]],".",Tabla1[[#This Row],[AREA]],".",Tabla1[[#This Row],[TIPO]]))</f>
        <v>...</v>
      </c>
      <c r="C887" s="433"/>
      <c r="D887" s="433"/>
      <c r="E887" s="433"/>
      <c r="F887" s="433"/>
      <c r="G887" s="434" t="s">
        <v>1214</v>
      </c>
      <c r="H887" s="435" t="s">
        <v>1762</v>
      </c>
      <c r="I887" s="436" t="s">
        <v>1662</v>
      </c>
      <c r="J887" s="434">
        <v>5</v>
      </c>
      <c r="K887" s="437">
        <v>200</v>
      </c>
      <c r="L887" s="437">
        <f>+[3]!Tabla1[[#This Row],[Precio Unitario]]*[3]!Tabla1[[#This Row],[Cantidad de Insumos]]</f>
        <v>1000</v>
      </c>
      <c r="M887" s="438">
        <v>239301</v>
      </c>
      <c r="N887" s="435" t="s">
        <v>1663</v>
      </c>
    </row>
    <row r="888" spans="2:14" ht="12.75" x14ac:dyDescent="0.2">
      <c r="B888" s="433" t="str">
        <f>IF(Tabla1[[#This Row],[Código_Actividad]]="","",CONCATENATE(Tabla1[[#This Row],[POA]],".",Tabla1[[#This Row],[SRS]],".",Tabla1[[#This Row],[AREA]],".",Tabla1[[#This Row],[TIPO]]))</f>
        <v>...</v>
      </c>
      <c r="C888" s="433"/>
      <c r="D888" s="433"/>
      <c r="E888" s="433"/>
      <c r="F888" s="433"/>
      <c r="G888" s="434" t="s">
        <v>1214</v>
      </c>
      <c r="H888" s="435" t="s">
        <v>1674</v>
      </c>
      <c r="I888" s="436" t="s">
        <v>1670</v>
      </c>
      <c r="J888" s="434">
        <v>1</v>
      </c>
      <c r="K888" s="437">
        <v>20000</v>
      </c>
      <c r="L888" s="437">
        <f>+[3]!Tabla1[[#This Row],[Precio Unitario]]*[3]!Tabla1[[#This Row],[Cantidad de Insumos]]</f>
        <v>20000</v>
      </c>
      <c r="M888" s="438">
        <v>239301</v>
      </c>
      <c r="N888" s="435" t="s">
        <v>1663</v>
      </c>
    </row>
    <row r="889" spans="2:14" ht="12.75" x14ac:dyDescent="0.2">
      <c r="B889" s="433" t="str">
        <f>IF(Tabla1[[#This Row],[Código_Actividad]]="","",CONCATENATE(Tabla1[[#This Row],[POA]],".",Tabla1[[#This Row],[SRS]],".",Tabla1[[#This Row],[AREA]],".",Tabla1[[#This Row],[TIPO]]))</f>
        <v>...</v>
      </c>
      <c r="C889" s="433"/>
      <c r="D889" s="433"/>
      <c r="E889" s="433"/>
      <c r="F889" s="433"/>
      <c r="G889" s="276" t="s">
        <v>1215</v>
      </c>
      <c r="H889" s="277" t="s">
        <v>1708</v>
      </c>
      <c r="I889" s="440" t="s">
        <v>1665</v>
      </c>
      <c r="J889" s="276">
        <v>2</v>
      </c>
      <c r="K889" s="279">
        <v>300</v>
      </c>
      <c r="L889" s="279">
        <f>+[3]!Tabla1[[#This Row],[Precio Unitario]]*[3]!Tabla1[[#This Row],[Cantidad de Insumos]]</f>
        <v>600</v>
      </c>
      <c r="M889" s="438">
        <v>239301</v>
      </c>
      <c r="N889" s="435" t="s">
        <v>1663</v>
      </c>
    </row>
    <row r="890" spans="2:14" ht="12.75" x14ac:dyDescent="0.2">
      <c r="B890" s="433" t="str">
        <f>IF(Tabla1[[#This Row],[Código_Actividad]]="","",CONCATENATE(Tabla1[[#This Row],[POA]],".",Tabla1[[#This Row],[SRS]],".",Tabla1[[#This Row],[AREA]],".",Tabla1[[#This Row],[TIPO]]))</f>
        <v>...</v>
      </c>
      <c r="C890" s="433"/>
      <c r="D890" s="433"/>
      <c r="E890" s="433"/>
      <c r="F890" s="433"/>
      <c r="G890" s="276" t="s">
        <v>1215</v>
      </c>
      <c r="H890" s="277" t="s">
        <v>1715</v>
      </c>
      <c r="I890" s="440" t="s">
        <v>1662</v>
      </c>
      <c r="J890" s="276">
        <v>1</v>
      </c>
      <c r="K890" s="279">
        <v>350</v>
      </c>
      <c r="L890" s="279">
        <f>+[3]!Tabla1[[#This Row],[Precio Unitario]]*[3]!Tabla1[[#This Row],[Cantidad de Insumos]]</f>
        <v>350</v>
      </c>
      <c r="M890" s="438">
        <v>239301</v>
      </c>
      <c r="N890" s="435" t="s">
        <v>1663</v>
      </c>
    </row>
    <row r="891" spans="2:14" ht="12.75" x14ac:dyDescent="0.2">
      <c r="B891" s="433" t="str">
        <f>IF(Tabla1[[#This Row],[Código_Actividad]]="","",CONCATENATE(Tabla1[[#This Row],[POA]],".",Tabla1[[#This Row],[SRS]],".",Tabla1[[#This Row],[AREA]],".",Tabla1[[#This Row],[TIPO]]))</f>
        <v>...</v>
      </c>
      <c r="C891" s="433"/>
      <c r="D891" s="433"/>
      <c r="E891" s="433"/>
      <c r="F891" s="433"/>
      <c r="G891" s="276" t="s">
        <v>1215</v>
      </c>
      <c r="H891" s="277" t="s">
        <v>1762</v>
      </c>
      <c r="I891" s="440" t="s">
        <v>1662</v>
      </c>
      <c r="J891" s="276">
        <v>1</v>
      </c>
      <c r="K891" s="279">
        <v>200</v>
      </c>
      <c r="L891" s="279">
        <f>+[3]!Tabla1[[#This Row],[Precio Unitario]]*[3]!Tabla1[[#This Row],[Cantidad de Insumos]]</f>
        <v>200</v>
      </c>
      <c r="M891" s="438">
        <v>239301</v>
      </c>
      <c r="N891" s="435" t="s">
        <v>1663</v>
      </c>
    </row>
    <row r="892" spans="2:14" ht="12.75" x14ac:dyDescent="0.2">
      <c r="B892" s="433" t="str">
        <f>IF(Tabla1[[#This Row],[Código_Actividad]]="","",CONCATENATE(Tabla1[[#This Row],[POA]],".",Tabla1[[#This Row],[SRS]],".",Tabla1[[#This Row],[AREA]],".",Tabla1[[#This Row],[TIPO]]))</f>
        <v>...</v>
      </c>
      <c r="C892" s="433"/>
      <c r="D892" s="433"/>
      <c r="E892" s="433"/>
      <c r="F892" s="433"/>
      <c r="G892" s="276" t="s">
        <v>1216</v>
      </c>
      <c r="H892" s="277" t="s">
        <v>1664</v>
      </c>
      <c r="I892" s="440" t="s">
        <v>1714</v>
      </c>
      <c r="J892" s="276">
        <v>2</v>
      </c>
      <c r="K892" s="279">
        <v>300</v>
      </c>
      <c r="L892" s="279">
        <f>+[3]!Tabla1[[#This Row],[Precio Unitario]]*[3]!Tabla1[[#This Row],[Cantidad de Insumos]]</f>
        <v>600</v>
      </c>
      <c r="M892" s="438">
        <v>239301</v>
      </c>
      <c r="N892" s="435" t="s">
        <v>1663</v>
      </c>
    </row>
    <row r="893" spans="2:14" ht="12.75" x14ac:dyDescent="0.2">
      <c r="B893" s="433" t="str">
        <f>IF(Tabla1[[#This Row],[Código_Actividad]]="","",CONCATENATE(Tabla1[[#This Row],[POA]],".",Tabla1[[#This Row],[SRS]],".",Tabla1[[#This Row],[AREA]],".",Tabla1[[#This Row],[TIPO]]))</f>
        <v>...</v>
      </c>
      <c r="C893" s="433"/>
      <c r="D893" s="433"/>
      <c r="E893" s="433"/>
      <c r="F893" s="433"/>
      <c r="G893" s="276" t="s">
        <v>1216</v>
      </c>
      <c r="H893" s="277" t="s">
        <v>1715</v>
      </c>
      <c r="I893" s="440" t="s">
        <v>1714</v>
      </c>
      <c r="J893" s="276">
        <v>1</v>
      </c>
      <c r="K893" s="279">
        <v>350</v>
      </c>
      <c r="L893" s="279">
        <f>+[3]!Tabla1[[#This Row],[Precio Unitario]]*[3]!Tabla1[[#This Row],[Cantidad de Insumos]]</f>
        <v>350</v>
      </c>
      <c r="M893" s="438">
        <v>239301</v>
      </c>
      <c r="N893" s="435" t="s">
        <v>1663</v>
      </c>
    </row>
    <row r="894" spans="2:14" ht="12.75" x14ac:dyDescent="0.2">
      <c r="B894" s="433" t="str">
        <f>IF(Tabla1[[#This Row],[Código_Actividad]]="","",CONCATENATE(Tabla1[[#This Row],[POA]],".",Tabla1[[#This Row],[SRS]],".",Tabla1[[#This Row],[AREA]],".",Tabla1[[#This Row],[TIPO]]))</f>
        <v>...</v>
      </c>
      <c r="C894" s="433"/>
      <c r="D894" s="433"/>
      <c r="E894" s="433"/>
      <c r="F894" s="433"/>
      <c r="G894" s="276" t="s">
        <v>1216</v>
      </c>
      <c r="H894" s="277" t="s">
        <v>1804</v>
      </c>
      <c r="I894" s="440" t="s">
        <v>1662</v>
      </c>
      <c r="J894" s="276">
        <v>2</v>
      </c>
      <c r="K894" s="279">
        <v>200</v>
      </c>
      <c r="L894" s="279">
        <f>+[3]!Tabla1[[#This Row],[Precio Unitario]]*[3]!Tabla1[[#This Row],[Cantidad de Insumos]]</f>
        <v>400</v>
      </c>
      <c r="M894" s="438">
        <v>239301</v>
      </c>
      <c r="N894" s="435" t="s">
        <v>1663</v>
      </c>
    </row>
    <row r="895" spans="2:14" ht="12.75" x14ac:dyDescent="0.2">
      <c r="B895" s="433" t="str">
        <f>IF(Tabla1[[#This Row],[Código_Actividad]]="","",CONCATENATE(Tabla1[[#This Row],[POA]],".",Tabla1[[#This Row],[SRS]],".",Tabla1[[#This Row],[AREA]],".",Tabla1[[#This Row],[TIPO]]))</f>
        <v>...</v>
      </c>
      <c r="C895" s="433"/>
      <c r="D895" s="433"/>
      <c r="E895" s="433"/>
      <c r="F895" s="433"/>
      <c r="G895" s="434" t="s">
        <v>1217</v>
      </c>
      <c r="H895" s="435" t="s">
        <v>1715</v>
      </c>
      <c r="I895" s="436" t="s">
        <v>1714</v>
      </c>
      <c r="J895" s="434">
        <v>1</v>
      </c>
      <c r="K895" s="437">
        <v>350</v>
      </c>
      <c r="L895" s="437">
        <f>+[3]!Tabla1[[#This Row],[Precio Unitario]]*[3]!Tabla1[[#This Row],[Cantidad de Insumos]]</f>
        <v>350</v>
      </c>
      <c r="M895" s="438">
        <v>239301</v>
      </c>
      <c r="N895" s="435" t="s">
        <v>1663</v>
      </c>
    </row>
    <row r="896" spans="2:14" ht="12.75" x14ac:dyDescent="0.2">
      <c r="B896" s="433" t="str">
        <f>IF(Tabla1[[#This Row],[Código_Actividad]]="","",CONCATENATE(Tabla1[[#This Row],[POA]],".",Tabla1[[#This Row],[SRS]],".",Tabla1[[#This Row],[AREA]],".",Tabla1[[#This Row],[TIPO]]))</f>
        <v>...</v>
      </c>
      <c r="C896" s="433"/>
      <c r="D896" s="433"/>
      <c r="E896" s="433"/>
      <c r="F896" s="433"/>
      <c r="G896" s="276" t="s">
        <v>1217</v>
      </c>
      <c r="H896" s="277" t="s">
        <v>1804</v>
      </c>
      <c r="I896" s="440" t="s">
        <v>1662</v>
      </c>
      <c r="J896" s="276">
        <v>2</v>
      </c>
      <c r="K896" s="279">
        <v>200</v>
      </c>
      <c r="L896" s="437">
        <f>+[3]!Tabla1[[#This Row],[Precio Unitario]]*[3]!Tabla1[[#This Row],[Cantidad de Insumos]]</f>
        <v>400</v>
      </c>
      <c r="M896" s="438">
        <v>239301</v>
      </c>
      <c r="N896" s="435" t="s">
        <v>1663</v>
      </c>
    </row>
    <row r="897" spans="2:14" ht="12.75" x14ac:dyDescent="0.2">
      <c r="B897" s="433" t="str">
        <f>IF(Tabla1[[#This Row],[Código_Actividad]]="","",CONCATENATE(Tabla1[[#This Row],[POA]],".",Tabla1[[#This Row],[SRS]],".",Tabla1[[#This Row],[AREA]],".",Tabla1[[#This Row],[TIPO]]))</f>
        <v>...</v>
      </c>
      <c r="C897" s="433"/>
      <c r="D897" s="433"/>
      <c r="E897" s="433"/>
      <c r="F897" s="433"/>
      <c r="G897" s="276" t="s">
        <v>1217</v>
      </c>
      <c r="H897" s="277" t="s">
        <v>1708</v>
      </c>
      <c r="I897" s="440" t="s">
        <v>1665</v>
      </c>
      <c r="J897" s="276">
        <v>1</v>
      </c>
      <c r="K897" s="279">
        <v>300</v>
      </c>
      <c r="L897" s="279">
        <f>+[3]!Tabla1[[#This Row],[Precio Unitario]]*[3]!Tabla1[[#This Row],[Cantidad de Insumos]]</f>
        <v>300</v>
      </c>
      <c r="M897" s="438">
        <v>239301</v>
      </c>
      <c r="N897" s="435" t="s">
        <v>1663</v>
      </c>
    </row>
    <row r="898" spans="2:14" ht="12.75" x14ac:dyDescent="0.2">
      <c r="B898" s="433" t="str">
        <f>IF(Tabla1[[#This Row],[Código_Actividad]]="","",CONCATENATE(Tabla1[[#This Row],[POA]],".",Tabla1[[#This Row],[SRS]],".",Tabla1[[#This Row],[AREA]],".",Tabla1[[#This Row],[TIPO]]))</f>
        <v>...</v>
      </c>
      <c r="C898" s="433"/>
      <c r="D898" s="433"/>
      <c r="E898" s="433"/>
      <c r="F898" s="433"/>
      <c r="G898" s="276" t="s">
        <v>1249</v>
      </c>
      <c r="H898" s="277" t="s">
        <v>1664</v>
      </c>
      <c r="I898" s="440" t="s">
        <v>1665</v>
      </c>
      <c r="J898" s="276">
        <v>1</v>
      </c>
      <c r="K898" s="279">
        <v>300</v>
      </c>
      <c r="L898" s="279">
        <f>+[3]!Tabla1[[#This Row],[Precio Unitario]]*[3]!Tabla1[[#This Row],[Cantidad de Insumos]]</f>
        <v>300</v>
      </c>
      <c r="M898" s="438">
        <v>239301</v>
      </c>
      <c r="N898" s="435" t="s">
        <v>1663</v>
      </c>
    </row>
    <row r="899" spans="2:14" ht="12.75" x14ac:dyDescent="0.2">
      <c r="B899" s="433" t="str">
        <f>IF(Tabla1[[#This Row],[Código_Actividad]]="","",CONCATENATE(Tabla1[[#This Row],[POA]],".",Tabla1[[#This Row],[SRS]],".",Tabla1[[#This Row],[AREA]],".",Tabla1[[#This Row],[TIPO]]))</f>
        <v>...</v>
      </c>
      <c r="C899" s="433"/>
      <c r="D899" s="433"/>
      <c r="E899" s="433"/>
      <c r="F899" s="433"/>
      <c r="G899" s="276" t="s">
        <v>1249</v>
      </c>
      <c r="H899" s="277" t="s">
        <v>1661</v>
      </c>
      <c r="I899" s="440" t="s">
        <v>1662</v>
      </c>
      <c r="J899" s="276">
        <v>1</v>
      </c>
      <c r="K899" s="279">
        <v>350</v>
      </c>
      <c r="L899" s="279">
        <f>+[3]!Tabla1[[#This Row],[Precio Unitario]]*[3]!Tabla1[[#This Row],[Cantidad de Insumos]]</f>
        <v>350</v>
      </c>
      <c r="M899" s="438">
        <v>239301</v>
      </c>
      <c r="N899" s="435" t="s">
        <v>1663</v>
      </c>
    </row>
    <row r="900" spans="2:14" ht="12.75" x14ac:dyDescent="0.2">
      <c r="B900" s="433" t="str">
        <f>IF(Tabla1[[#This Row],[Código_Actividad]]="","",CONCATENATE(Tabla1[[#This Row],[POA]],".",Tabla1[[#This Row],[SRS]],".",Tabla1[[#This Row],[AREA]],".",Tabla1[[#This Row],[TIPO]]))</f>
        <v>...</v>
      </c>
      <c r="C900" s="433"/>
      <c r="D900" s="433"/>
      <c r="E900" s="433"/>
      <c r="F900" s="433"/>
      <c r="G900" s="276" t="s">
        <v>1249</v>
      </c>
      <c r="H900" s="277" t="s">
        <v>1767</v>
      </c>
      <c r="I900" s="440" t="s">
        <v>1662</v>
      </c>
      <c r="J900" s="276">
        <v>2</v>
      </c>
      <c r="K900" s="279">
        <v>200</v>
      </c>
      <c r="L900" s="279">
        <f>+[3]!Tabla1[[#This Row],[Precio Unitario]]*[3]!Tabla1[[#This Row],[Cantidad de Insumos]]</f>
        <v>400</v>
      </c>
      <c r="M900" s="438">
        <v>239301</v>
      </c>
      <c r="N900" s="435" t="s">
        <v>1663</v>
      </c>
    </row>
    <row r="901" spans="2:14" ht="12.75" x14ac:dyDescent="0.2">
      <c r="B901" s="433" t="str">
        <f>IF(Tabla1[[#This Row],[Código_Actividad]]="","",CONCATENATE(Tabla1[[#This Row],[POA]],".",Tabla1[[#This Row],[SRS]],".",Tabla1[[#This Row],[AREA]],".",Tabla1[[#This Row],[TIPO]]))</f>
        <v>...</v>
      </c>
      <c r="C901" s="433"/>
      <c r="D901" s="433"/>
      <c r="E901" s="433"/>
      <c r="F901" s="433"/>
      <c r="G901" s="276" t="s">
        <v>1249</v>
      </c>
      <c r="H901" s="277" t="s">
        <v>1673</v>
      </c>
      <c r="I901" s="440" t="s">
        <v>1665</v>
      </c>
      <c r="J901" s="276">
        <v>1</v>
      </c>
      <c r="K901" s="279">
        <v>30000</v>
      </c>
      <c r="L901" s="279">
        <f>+[3]!Tabla1[[#This Row],[Precio Unitario]]*[3]!Tabla1[[#This Row],[Cantidad de Insumos]]</f>
        <v>30000</v>
      </c>
      <c r="M901" s="438">
        <v>239301</v>
      </c>
      <c r="N901" s="435" t="s">
        <v>1663</v>
      </c>
    </row>
    <row r="902" spans="2:14" ht="12.75" x14ac:dyDescent="0.2">
      <c r="B902" s="433" t="str">
        <f>IF(Tabla1[[#This Row],[Código_Actividad]]="","",CONCATENATE(Tabla1[[#This Row],[POA]],".",Tabla1[[#This Row],[SRS]],".",Tabla1[[#This Row],[AREA]],".",Tabla1[[#This Row],[TIPO]]))</f>
        <v>...</v>
      </c>
      <c r="C902" s="433"/>
      <c r="D902" s="433"/>
      <c r="E902" s="433"/>
      <c r="F902" s="433"/>
      <c r="G902" s="276" t="s">
        <v>1250</v>
      </c>
      <c r="H902" s="277" t="s">
        <v>1664</v>
      </c>
      <c r="I902" s="440" t="s">
        <v>1665</v>
      </c>
      <c r="J902" s="276">
        <v>1</v>
      </c>
      <c r="K902" s="279">
        <v>300</v>
      </c>
      <c r="L902" s="279">
        <f>+[3]!Tabla1[[#This Row],[Precio Unitario]]*[3]!Tabla1[[#This Row],[Cantidad de Insumos]]</f>
        <v>300</v>
      </c>
      <c r="M902" s="438">
        <v>239301</v>
      </c>
      <c r="N902" s="435" t="s">
        <v>1663</v>
      </c>
    </row>
    <row r="903" spans="2:14" ht="12.75" x14ac:dyDescent="0.2">
      <c r="B903" s="433" t="str">
        <f>IF(Tabla1[[#This Row],[Código_Actividad]]="","",CONCATENATE(Tabla1[[#This Row],[POA]],".",Tabla1[[#This Row],[SRS]],".",Tabla1[[#This Row],[AREA]],".",Tabla1[[#This Row],[TIPO]]))</f>
        <v>...</v>
      </c>
      <c r="C903" s="433"/>
      <c r="D903" s="433"/>
      <c r="E903" s="433"/>
      <c r="F903" s="433"/>
      <c r="G903" s="276" t="s">
        <v>1250</v>
      </c>
      <c r="H903" s="277" t="s">
        <v>1661</v>
      </c>
      <c r="I903" s="440" t="s">
        <v>1670</v>
      </c>
      <c r="J903" s="276">
        <v>1</v>
      </c>
      <c r="K903" s="279">
        <v>350</v>
      </c>
      <c r="L903" s="279">
        <f>+[3]!Tabla1[[#This Row],[Precio Unitario]]*[3]!Tabla1[[#This Row],[Cantidad de Insumos]]</f>
        <v>350</v>
      </c>
      <c r="M903" s="438">
        <v>239301</v>
      </c>
      <c r="N903" s="435" t="s">
        <v>1663</v>
      </c>
    </row>
    <row r="904" spans="2:14" ht="12.75" x14ac:dyDescent="0.2">
      <c r="B904" s="433" t="str">
        <f>IF(Tabla1[[#This Row],[Código_Actividad]]="","",CONCATENATE(Tabla1[[#This Row],[POA]],".",Tabla1[[#This Row],[SRS]],".",Tabla1[[#This Row],[AREA]],".",Tabla1[[#This Row],[TIPO]]))</f>
        <v>...</v>
      </c>
      <c r="C904" s="433"/>
      <c r="D904" s="433"/>
      <c r="E904" s="433"/>
      <c r="F904" s="433"/>
      <c r="G904" s="276" t="s">
        <v>1250</v>
      </c>
      <c r="H904" s="277" t="s">
        <v>1767</v>
      </c>
      <c r="I904" s="440" t="s">
        <v>1718</v>
      </c>
      <c r="J904" s="276">
        <v>2</v>
      </c>
      <c r="K904" s="279">
        <v>200</v>
      </c>
      <c r="L904" s="279">
        <f>+[3]!Tabla1[[#This Row],[Precio Unitario]]*[3]!Tabla1[[#This Row],[Cantidad de Insumos]]</f>
        <v>400</v>
      </c>
      <c r="M904" s="438">
        <v>239301</v>
      </c>
      <c r="N904" s="435" t="s">
        <v>1663</v>
      </c>
    </row>
    <row r="905" spans="2:14" ht="12.75" x14ac:dyDescent="0.2">
      <c r="B905" s="433" t="str">
        <f>IF(Tabla1[[#This Row],[Código_Actividad]]="","",CONCATENATE(Tabla1[[#This Row],[POA]],".",Tabla1[[#This Row],[SRS]],".",Tabla1[[#This Row],[AREA]],".",Tabla1[[#This Row],[TIPO]]))</f>
        <v>...</v>
      </c>
      <c r="C905" s="433"/>
      <c r="D905" s="433"/>
      <c r="E905" s="433"/>
      <c r="F905" s="433"/>
      <c r="G905" s="276" t="s">
        <v>1286</v>
      </c>
      <c r="H905" s="277" t="s">
        <v>1673</v>
      </c>
      <c r="I905" s="440" t="s">
        <v>1670</v>
      </c>
      <c r="J905" s="276">
        <v>1</v>
      </c>
      <c r="K905" s="279">
        <v>30000</v>
      </c>
      <c r="L905" s="279">
        <f>+[3]!Tabla1[[#This Row],[Precio Unitario]]*[3]!Tabla1[[#This Row],[Cantidad de Insumos]]</f>
        <v>30000</v>
      </c>
      <c r="M905" s="438">
        <v>239301</v>
      </c>
      <c r="N905" s="435" t="s">
        <v>1663</v>
      </c>
    </row>
    <row r="906" spans="2:14" ht="12.75" x14ac:dyDescent="0.2">
      <c r="B906" s="433" t="str">
        <f>IF(Tabla1[[#This Row],[Código_Actividad]]="","",CONCATENATE(Tabla1[[#This Row],[POA]],".",Tabla1[[#This Row],[SRS]],".",Tabla1[[#This Row],[AREA]],".",Tabla1[[#This Row],[TIPO]]))</f>
        <v>...</v>
      </c>
      <c r="C906" s="433"/>
      <c r="D906" s="433"/>
      <c r="E906" s="433"/>
      <c r="F906" s="433"/>
      <c r="G906" s="276" t="s">
        <v>1286</v>
      </c>
      <c r="H906" s="277" t="s">
        <v>1664</v>
      </c>
      <c r="I906" s="440" t="s">
        <v>1665</v>
      </c>
      <c r="J906" s="276">
        <v>5</v>
      </c>
      <c r="K906" s="279">
        <v>300</v>
      </c>
      <c r="L906" s="279">
        <f>+[3]!Tabla1[[#This Row],[Precio Unitario]]*[3]!Tabla1[[#This Row],[Cantidad de Insumos]]</f>
        <v>1500</v>
      </c>
      <c r="M906" s="438">
        <v>239301</v>
      </c>
      <c r="N906" s="435" t="s">
        <v>1663</v>
      </c>
    </row>
    <row r="907" spans="2:14" ht="12.75" x14ac:dyDescent="0.2">
      <c r="B907" s="433" t="str">
        <f>IF(Tabla1[[#This Row],[Código_Actividad]]="","",CONCATENATE(Tabla1[[#This Row],[POA]],".",Tabla1[[#This Row],[SRS]],".",Tabla1[[#This Row],[AREA]],".",Tabla1[[#This Row],[TIPO]]))</f>
        <v>...</v>
      </c>
      <c r="C907" s="433"/>
      <c r="D907" s="433"/>
      <c r="E907" s="433"/>
      <c r="F907" s="433"/>
      <c r="G907" s="276" t="s">
        <v>1286</v>
      </c>
      <c r="H907" s="277" t="s">
        <v>1674</v>
      </c>
      <c r="I907" s="440" t="s">
        <v>1670</v>
      </c>
      <c r="J907" s="276">
        <v>1</v>
      </c>
      <c r="K907" s="279">
        <v>20000</v>
      </c>
      <c r="L907" s="279">
        <f>+[3]!Tabla1[[#This Row],[Precio Unitario]]*[3]!Tabla1[[#This Row],[Cantidad de Insumos]]</f>
        <v>20000</v>
      </c>
      <c r="M907" s="438">
        <v>239301</v>
      </c>
      <c r="N907" s="435" t="s">
        <v>1663</v>
      </c>
    </row>
    <row r="908" spans="2:14" ht="12.75" x14ac:dyDescent="0.2">
      <c r="B908" s="433" t="str">
        <f>IF(Tabla1[[#This Row],[Código_Actividad]]="","",CONCATENATE(Tabla1[[#This Row],[POA]],".",Tabla1[[#This Row],[SRS]],".",Tabla1[[#This Row],[AREA]],".",Tabla1[[#This Row],[TIPO]]))</f>
        <v>...</v>
      </c>
      <c r="C908" s="433"/>
      <c r="D908" s="433"/>
      <c r="E908" s="433"/>
      <c r="F908" s="433"/>
      <c r="G908" s="276" t="s">
        <v>1286</v>
      </c>
      <c r="H908" s="277" t="s">
        <v>1676</v>
      </c>
      <c r="I908" s="440" t="s">
        <v>1670</v>
      </c>
      <c r="J908" s="276">
        <v>1</v>
      </c>
      <c r="K908" s="279">
        <v>20000</v>
      </c>
      <c r="L908" s="279">
        <f>+[3]!Tabla1[[#This Row],[Precio Unitario]]*[3]!Tabla1[[#This Row],[Cantidad de Insumos]]</f>
        <v>20000</v>
      </c>
      <c r="M908" s="438">
        <v>239301</v>
      </c>
      <c r="N908" s="435" t="s">
        <v>1663</v>
      </c>
    </row>
    <row r="909" spans="2:14" ht="12.75" x14ac:dyDescent="0.2">
      <c r="B909" s="433" t="str">
        <f>IF(Tabla1[[#This Row],[Código_Actividad]]="","",CONCATENATE(Tabla1[[#This Row],[POA]],".",Tabla1[[#This Row],[SRS]],".",Tabla1[[#This Row],[AREA]],".",Tabla1[[#This Row],[TIPO]]))</f>
        <v>...</v>
      </c>
      <c r="C909" s="433"/>
      <c r="D909" s="433"/>
      <c r="E909" s="433"/>
      <c r="F909" s="433"/>
      <c r="G909" s="276" t="s">
        <v>1286</v>
      </c>
      <c r="H909" s="277" t="s">
        <v>1762</v>
      </c>
      <c r="I909" s="440" t="s">
        <v>1662</v>
      </c>
      <c r="J909" s="276">
        <v>5</v>
      </c>
      <c r="K909" s="279">
        <v>200</v>
      </c>
      <c r="L909" s="279">
        <f>+[3]!Tabla1[[#This Row],[Precio Unitario]]*[3]!Tabla1[[#This Row],[Cantidad de Insumos]]</f>
        <v>1000</v>
      </c>
      <c r="M909" s="438">
        <v>239301</v>
      </c>
      <c r="N909" s="435" t="s">
        <v>1663</v>
      </c>
    </row>
    <row r="910" spans="2:14" ht="12.75" x14ac:dyDescent="0.2">
      <c r="B910" s="433" t="str">
        <f>IF(Tabla1[[#This Row],[Código_Actividad]]="","",CONCATENATE(Tabla1[[#This Row],[POA]],".",Tabla1[[#This Row],[SRS]],".",Tabla1[[#This Row],[AREA]],".",Tabla1[[#This Row],[TIPO]]))</f>
        <v>...</v>
      </c>
      <c r="C910" s="433"/>
      <c r="D910" s="433"/>
      <c r="E910" s="433"/>
      <c r="F910" s="433"/>
      <c r="G910" s="276" t="s">
        <v>1286</v>
      </c>
      <c r="H910" s="277" t="s">
        <v>1720</v>
      </c>
      <c r="I910" s="440" t="s">
        <v>1662</v>
      </c>
      <c r="J910" s="276">
        <v>4</v>
      </c>
      <c r="K910" s="279">
        <v>100</v>
      </c>
      <c r="L910" s="279">
        <f>+[3]!Tabla1[[#This Row],[Precio Unitario]]*[3]!Tabla1[[#This Row],[Cantidad de Insumos]]</f>
        <v>400</v>
      </c>
      <c r="M910" s="438">
        <v>239301</v>
      </c>
      <c r="N910" s="435" t="s">
        <v>1663</v>
      </c>
    </row>
    <row r="911" spans="2:14" ht="12.75" x14ac:dyDescent="0.2">
      <c r="B911" s="433" t="str">
        <f>IF(Tabla1[[#This Row],[Código_Actividad]]="","",CONCATENATE(Tabla1[[#This Row],[POA]],".",Tabla1[[#This Row],[SRS]],".",Tabla1[[#This Row],[AREA]],".",Tabla1[[#This Row],[TIPO]]))</f>
        <v>...</v>
      </c>
      <c r="C911" s="433"/>
      <c r="D911" s="433"/>
      <c r="E911" s="433"/>
      <c r="F911" s="433"/>
      <c r="G911" s="276" t="s">
        <v>1286</v>
      </c>
      <c r="H911" s="277" t="s">
        <v>1669</v>
      </c>
      <c r="I911" s="440" t="s">
        <v>1670</v>
      </c>
      <c r="J911" s="276">
        <v>2</v>
      </c>
      <c r="K911" s="279">
        <v>300</v>
      </c>
      <c r="L911" s="279">
        <f>+[3]!Tabla1[[#This Row],[Precio Unitario]]*[3]!Tabla1[[#This Row],[Cantidad de Insumos]]</f>
        <v>600</v>
      </c>
      <c r="M911" s="438">
        <v>239301</v>
      </c>
      <c r="N911" s="435" t="s">
        <v>1663</v>
      </c>
    </row>
    <row r="912" spans="2:14" ht="12.75" x14ac:dyDescent="0.2">
      <c r="B912" s="433" t="str">
        <f>IF(Tabla1[[#This Row],[Código_Actividad]]="","",CONCATENATE(Tabla1[[#This Row],[POA]],".",Tabla1[[#This Row],[SRS]],".",Tabla1[[#This Row],[AREA]],".",Tabla1[[#This Row],[TIPO]]))</f>
        <v>...</v>
      </c>
      <c r="C912" s="433"/>
      <c r="D912" s="433"/>
      <c r="E912" s="433"/>
      <c r="F912" s="433"/>
      <c r="G912" s="276" t="s">
        <v>1221</v>
      </c>
      <c r="H912" s="277" t="s">
        <v>1664</v>
      </c>
      <c r="I912" s="440" t="s">
        <v>1665</v>
      </c>
      <c r="J912" s="276">
        <v>2</v>
      </c>
      <c r="K912" s="279">
        <v>300</v>
      </c>
      <c r="L912" s="279">
        <f>+[3]!Tabla1[[#This Row],[Precio Unitario]]*[3]!Tabla1[[#This Row],[Cantidad de Insumos]]</f>
        <v>600</v>
      </c>
      <c r="M912" s="438">
        <v>239301</v>
      </c>
      <c r="N912" s="435" t="s">
        <v>1663</v>
      </c>
    </row>
    <row r="913" spans="2:14" ht="12.75" x14ac:dyDescent="0.2">
      <c r="B913" s="433" t="str">
        <f>IF(Tabla1[[#This Row],[Código_Actividad]]="","",CONCATENATE(Tabla1[[#This Row],[POA]],".",Tabla1[[#This Row],[SRS]],".",Tabla1[[#This Row],[AREA]],".",Tabla1[[#This Row],[TIPO]]))</f>
        <v>...</v>
      </c>
      <c r="C913" s="433"/>
      <c r="D913" s="433"/>
      <c r="E913" s="433"/>
      <c r="F913" s="433"/>
      <c r="G913" s="276" t="s">
        <v>1221</v>
      </c>
      <c r="H913" s="277" t="s">
        <v>1661</v>
      </c>
      <c r="I913" s="440" t="s">
        <v>1670</v>
      </c>
      <c r="J913" s="276">
        <v>2</v>
      </c>
      <c r="K913" s="279">
        <v>350</v>
      </c>
      <c r="L913" s="279">
        <f>+[3]!Tabla1[[#This Row],[Precio Unitario]]*[3]!Tabla1[[#This Row],[Cantidad de Insumos]]</f>
        <v>700</v>
      </c>
      <c r="M913" s="438">
        <v>239301</v>
      </c>
      <c r="N913" s="435" t="s">
        <v>1663</v>
      </c>
    </row>
    <row r="914" spans="2:14" ht="12.75" x14ac:dyDescent="0.2">
      <c r="B914" s="433" t="str">
        <f>IF(Tabla1[[#This Row],[Código_Actividad]]="","",CONCATENATE(Tabla1[[#This Row],[POA]],".",Tabla1[[#This Row],[SRS]],".",Tabla1[[#This Row],[AREA]],".",Tabla1[[#This Row],[TIPO]]))</f>
        <v>...</v>
      </c>
      <c r="C914" s="433"/>
      <c r="D914" s="433"/>
      <c r="E914" s="433"/>
      <c r="F914" s="433"/>
      <c r="G914" s="276" t="s">
        <v>1221</v>
      </c>
      <c r="H914" s="277" t="s">
        <v>1762</v>
      </c>
      <c r="I914" s="440" t="s">
        <v>1662</v>
      </c>
      <c r="J914" s="276">
        <v>2</v>
      </c>
      <c r="K914" s="279">
        <v>200</v>
      </c>
      <c r="L914" s="279">
        <f>+[3]!Tabla1[[#This Row],[Precio Unitario]]*[3]!Tabla1[[#This Row],[Cantidad de Insumos]]</f>
        <v>400</v>
      </c>
      <c r="M914" s="438">
        <v>239301</v>
      </c>
      <c r="N914" s="435" t="s">
        <v>1663</v>
      </c>
    </row>
    <row r="915" spans="2:14" ht="12.75" x14ac:dyDescent="0.2">
      <c r="B915" s="433" t="str">
        <f>IF(Tabla1[[#This Row],[Código_Actividad]]="","",CONCATENATE(Tabla1[[#This Row],[POA]],".",Tabla1[[#This Row],[SRS]],".",Tabla1[[#This Row],[AREA]],".",Tabla1[[#This Row],[TIPO]]))</f>
        <v>...</v>
      </c>
      <c r="C915" s="433"/>
      <c r="D915" s="433"/>
      <c r="E915" s="433"/>
      <c r="F915" s="433"/>
      <c r="G915" s="276" t="s">
        <v>1221</v>
      </c>
      <c r="H915" s="277" t="s">
        <v>1675</v>
      </c>
      <c r="I915" s="440" t="s">
        <v>1670</v>
      </c>
      <c r="J915" s="276">
        <v>1</v>
      </c>
      <c r="K915" s="279">
        <v>20000</v>
      </c>
      <c r="L915" s="279">
        <f>+[3]!Tabla1[[#This Row],[Precio Unitario]]*[3]!Tabla1[[#This Row],[Cantidad de Insumos]]</f>
        <v>20000</v>
      </c>
      <c r="M915" s="438">
        <v>239301</v>
      </c>
      <c r="N915" s="435" t="s">
        <v>1663</v>
      </c>
    </row>
    <row r="916" spans="2:14" ht="12.75" x14ac:dyDescent="0.2">
      <c r="B916" s="433" t="str">
        <f>IF(Tabla1[[#This Row],[Código_Actividad]]="","",CONCATENATE(Tabla1[[#This Row],[POA]],".",Tabla1[[#This Row],[SRS]],".",Tabla1[[#This Row],[AREA]],".",Tabla1[[#This Row],[TIPO]]))</f>
        <v>...</v>
      </c>
      <c r="C916" s="433"/>
      <c r="D916" s="433"/>
      <c r="E916" s="433"/>
      <c r="F916" s="433"/>
      <c r="G916" s="276" t="s">
        <v>1222</v>
      </c>
      <c r="H916" s="277" t="s">
        <v>1664</v>
      </c>
      <c r="I916" s="440" t="s">
        <v>1665</v>
      </c>
      <c r="J916" s="276">
        <v>3</v>
      </c>
      <c r="K916" s="279">
        <v>300</v>
      </c>
      <c r="L916" s="279">
        <f>+[3]!Tabla1[[#This Row],[Precio Unitario]]*[3]!Tabla1[[#This Row],[Cantidad de Insumos]]</f>
        <v>900</v>
      </c>
      <c r="M916" s="438">
        <v>239301</v>
      </c>
      <c r="N916" s="435" t="s">
        <v>1663</v>
      </c>
    </row>
    <row r="917" spans="2:14" ht="12.75" x14ac:dyDescent="0.2">
      <c r="B917" s="433" t="str">
        <f>IF(Tabla1[[#This Row],[Código_Actividad]]="","",CONCATENATE(Tabla1[[#This Row],[POA]],".",Tabla1[[#This Row],[SRS]],".",Tabla1[[#This Row],[AREA]],".",Tabla1[[#This Row],[TIPO]]))</f>
        <v>...</v>
      </c>
      <c r="C917" s="433"/>
      <c r="D917" s="433"/>
      <c r="E917" s="433"/>
      <c r="F917" s="433"/>
      <c r="G917" s="276" t="s">
        <v>1222</v>
      </c>
      <c r="H917" s="277" t="s">
        <v>1661</v>
      </c>
      <c r="I917" s="440" t="s">
        <v>1662</v>
      </c>
      <c r="J917" s="276">
        <v>2</v>
      </c>
      <c r="K917" s="279">
        <v>350</v>
      </c>
      <c r="L917" s="279">
        <f>+[3]!Tabla1[[#This Row],[Precio Unitario]]*[3]!Tabla1[[#This Row],[Cantidad de Insumos]]</f>
        <v>700</v>
      </c>
      <c r="M917" s="438">
        <v>239301</v>
      </c>
      <c r="N917" s="435" t="s">
        <v>1663</v>
      </c>
    </row>
    <row r="918" spans="2:14" ht="12.75" x14ac:dyDescent="0.2">
      <c r="B918" s="433" t="str">
        <f>IF(Tabla1[[#This Row],[Código_Actividad]]="","",CONCATENATE(Tabla1[[#This Row],[POA]],".",Tabla1[[#This Row],[SRS]],".",Tabla1[[#This Row],[AREA]],".",Tabla1[[#This Row],[TIPO]]))</f>
        <v>...</v>
      </c>
      <c r="C918" s="433"/>
      <c r="D918" s="433"/>
      <c r="E918" s="433"/>
      <c r="F918" s="433"/>
      <c r="G918" s="276" t="s">
        <v>1222</v>
      </c>
      <c r="H918" s="277" t="s">
        <v>1762</v>
      </c>
      <c r="I918" s="440" t="s">
        <v>1662</v>
      </c>
      <c r="J918" s="276">
        <v>5</v>
      </c>
      <c r="K918" s="279">
        <v>200</v>
      </c>
      <c r="L918" s="279">
        <f>+[3]!Tabla1[[#This Row],[Precio Unitario]]*[3]!Tabla1[[#This Row],[Cantidad de Insumos]]</f>
        <v>1000</v>
      </c>
      <c r="M918" s="438">
        <v>239301</v>
      </c>
      <c r="N918" s="435" t="s">
        <v>1663</v>
      </c>
    </row>
    <row r="919" spans="2:14" ht="12.75" x14ac:dyDescent="0.2">
      <c r="B919" s="433" t="str">
        <f>IF(Tabla1[[#This Row],[Código_Actividad]]="","",CONCATENATE(Tabla1[[#This Row],[POA]],".",Tabla1[[#This Row],[SRS]],".",Tabla1[[#This Row],[AREA]],".",Tabla1[[#This Row],[TIPO]]))</f>
        <v>...</v>
      </c>
      <c r="C919" s="433"/>
      <c r="D919" s="433"/>
      <c r="E919" s="433"/>
      <c r="F919" s="433"/>
      <c r="G919" s="276" t="s">
        <v>1222</v>
      </c>
      <c r="H919" s="277" t="s">
        <v>1675</v>
      </c>
      <c r="I919" s="440" t="s">
        <v>1670</v>
      </c>
      <c r="J919" s="276">
        <v>1</v>
      </c>
      <c r="K919" s="279">
        <v>20000</v>
      </c>
      <c r="L919" s="279">
        <f>+[3]!Tabla1[[#This Row],[Precio Unitario]]*[3]!Tabla1[[#This Row],[Cantidad de Insumos]]</f>
        <v>20000</v>
      </c>
      <c r="M919" s="438">
        <v>239301</v>
      </c>
      <c r="N919" s="435" t="s">
        <v>1663</v>
      </c>
    </row>
    <row r="920" spans="2:14" ht="12.75" x14ac:dyDescent="0.2">
      <c r="B920" s="433" t="str">
        <f>IF(Tabla1[[#This Row],[Código_Actividad]]="","",CONCATENATE(Tabla1[[#This Row],[POA]],".",Tabla1[[#This Row],[SRS]],".",Tabla1[[#This Row],[AREA]],".",Tabla1[[#This Row],[TIPO]]))</f>
        <v>...</v>
      </c>
      <c r="C920" s="433"/>
      <c r="D920" s="433"/>
      <c r="E920" s="433"/>
      <c r="F920" s="433"/>
      <c r="G920" s="276" t="s">
        <v>1223</v>
      </c>
      <c r="H920" s="277" t="s">
        <v>1664</v>
      </c>
      <c r="I920" s="440" t="s">
        <v>1665</v>
      </c>
      <c r="J920" s="276">
        <v>1</v>
      </c>
      <c r="K920" s="279">
        <v>300</v>
      </c>
      <c r="L920" s="279">
        <f>+[3]!Tabla1[[#This Row],[Precio Unitario]]*[3]!Tabla1[[#This Row],[Cantidad de Insumos]]</f>
        <v>300</v>
      </c>
      <c r="M920" s="438">
        <v>239301</v>
      </c>
      <c r="N920" s="435" t="s">
        <v>1663</v>
      </c>
    </row>
    <row r="921" spans="2:14" ht="12.75" x14ac:dyDescent="0.2">
      <c r="B921" s="433" t="str">
        <f>IF(Tabla1[[#This Row],[Código_Actividad]]="","",CONCATENATE(Tabla1[[#This Row],[POA]],".",Tabla1[[#This Row],[SRS]],".",Tabla1[[#This Row],[AREA]],".",Tabla1[[#This Row],[TIPO]]))</f>
        <v>...</v>
      </c>
      <c r="C921" s="433"/>
      <c r="D921" s="433"/>
      <c r="E921" s="433"/>
      <c r="F921" s="433"/>
      <c r="G921" s="276" t="s">
        <v>1223</v>
      </c>
      <c r="H921" s="277" t="s">
        <v>1661</v>
      </c>
      <c r="I921" s="440" t="s">
        <v>1670</v>
      </c>
      <c r="J921" s="276">
        <v>10</v>
      </c>
      <c r="K921" s="279">
        <v>350</v>
      </c>
      <c r="L921" s="279">
        <f>+[3]!Tabla1[[#This Row],[Precio Unitario]]*[3]!Tabla1[[#This Row],[Cantidad de Insumos]]</f>
        <v>3500</v>
      </c>
      <c r="M921" s="438">
        <v>239301</v>
      </c>
      <c r="N921" s="435" t="s">
        <v>1663</v>
      </c>
    </row>
    <row r="922" spans="2:14" ht="12.75" x14ac:dyDescent="0.2">
      <c r="B922" s="433" t="str">
        <f>IF(Tabla1[[#This Row],[Código_Actividad]]="","",CONCATENATE(Tabla1[[#This Row],[POA]],".",Tabla1[[#This Row],[SRS]],".",Tabla1[[#This Row],[AREA]],".",Tabla1[[#This Row],[TIPO]]))</f>
        <v>...</v>
      </c>
      <c r="C922" s="433"/>
      <c r="D922" s="433"/>
      <c r="E922" s="433"/>
      <c r="F922" s="433"/>
      <c r="G922" s="276" t="s">
        <v>1223</v>
      </c>
      <c r="H922" s="277" t="s">
        <v>1762</v>
      </c>
      <c r="I922" s="440" t="s">
        <v>1662</v>
      </c>
      <c r="J922" s="276">
        <v>2</v>
      </c>
      <c r="K922" s="279">
        <v>200</v>
      </c>
      <c r="L922" s="279">
        <f>+[3]!Tabla1[[#This Row],[Precio Unitario]]*[3]!Tabla1[[#This Row],[Cantidad de Insumos]]</f>
        <v>400</v>
      </c>
      <c r="M922" s="438">
        <v>239301</v>
      </c>
      <c r="N922" s="435" t="s">
        <v>1663</v>
      </c>
    </row>
    <row r="923" spans="2:14" ht="12.75" x14ac:dyDescent="0.2">
      <c r="B923" s="433" t="str">
        <f>IF(Tabla1[[#This Row],[Código_Actividad]]="","",CONCATENATE(Tabla1[[#This Row],[POA]],".",Tabla1[[#This Row],[SRS]],".",Tabla1[[#This Row],[AREA]],".",Tabla1[[#This Row],[TIPO]]))</f>
        <v>...</v>
      </c>
      <c r="C923" s="433"/>
      <c r="D923" s="433"/>
      <c r="E923" s="433"/>
      <c r="F923" s="433"/>
      <c r="G923" s="276" t="s">
        <v>1223</v>
      </c>
      <c r="H923" s="277" t="s">
        <v>1675</v>
      </c>
      <c r="I923" s="440" t="s">
        <v>1670</v>
      </c>
      <c r="J923" s="276">
        <v>1</v>
      </c>
      <c r="K923" s="279">
        <v>20000</v>
      </c>
      <c r="L923" s="279">
        <f>+[3]!Tabla1[[#This Row],[Precio Unitario]]*[3]!Tabla1[[#This Row],[Cantidad de Insumos]]</f>
        <v>20000</v>
      </c>
      <c r="M923" s="438">
        <v>239301</v>
      </c>
      <c r="N923" s="435" t="s">
        <v>1663</v>
      </c>
    </row>
    <row r="924" spans="2:14" ht="12.75" x14ac:dyDescent="0.2">
      <c r="B924" s="433" t="str">
        <f>IF(Tabla1[[#This Row],[Código_Actividad]]="","",CONCATENATE(Tabla1[[#This Row],[POA]],".",Tabla1[[#This Row],[SRS]],".",Tabla1[[#This Row],[AREA]],".",Tabla1[[#This Row],[TIPO]]))</f>
        <v>...</v>
      </c>
      <c r="C924" s="433"/>
      <c r="D924" s="433"/>
      <c r="E924" s="433"/>
      <c r="F924" s="433"/>
      <c r="G924" s="434" t="s">
        <v>1639</v>
      </c>
      <c r="H924" s="435" t="s">
        <v>1664</v>
      </c>
      <c r="I924" s="436" t="s">
        <v>1665</v>
      </c>
      <c r="J924" s="434">
        <v>10</v>
      </c>
      <c r="K924" s="437">
        <v>300</v>
      </c>
      <c r="L924" s="437">
        <f>+[3]!Tabla1[[#This Row],[Precio Unitario]]*[3]!Tabla1[[#This Row],[Cantidad de Insumos]]</f>
        <v>3000</v>
      </c>
      <c r="M924" s="438">
        <v>239301</v>
      </c>
      <c r="N924" s="435" t="s">
        <v>1663</v>
      </c>
    </row>
    <row r="925" spans="2:14" ht="12.75" x14ac:dyDescent="0.2">
      <c r="B925" s="433" t="str">
        <f>IF(Tabla1[[#This Row],[Código_Actividad]]="","",CONCATENATE(Tabla1[[#This Row],[POA]],".",Tabla1[[#This Row],[SRS]],".",Tabla1[[#This Row],[AREA]],".",Tabla1[[#This Row],[TIPO]]))</f>
        <v>...</v>
      </c>
      <c r="C925" s="433"/>
      <c r="D925" s="433"/>
      <c r="E925" s="433"/>
      <c r="F925" s="433"/>
      <c r="G925" s="434" t="s">
        <v>1639</v>
      </c>
      <c r="H925" s="435" t="s">
        <v>1661</v>
      </c>
      <c r="I925" s="436" t="s">
        <v>1670</v>
      </c>
      <c r="J925" s="434">
        <v>4</v>
      </c>
      <c r="K925" s="437">
        <v>350</v>
      </c>
      <c r="L925" s="437">
        <f>+[3]!Tabla1[[#This Row],[Precio Unitario]]*[3]!Tabla1[[#This Row],[Cantidad de Insumos]]</f>
        <v>1400</v>
      </c>
      <c r="M925" s="438">
        <v>239301</v>
      </c>
      <c r="N925" s="435" t="s">
        <v>1663</v>
      </c>
    </row>
    <row r="926" spans="2:14" ht="12.75" x14ac:dyDescent="0.2">
      <c r="B926" s="433" t="str">
        <f>IF(Tabla1[[#This Row],[Código_Actividad]]="","",CONCATENATE(Tabla1[[#This Row],[POA]],".",Tabla1[[#This Row],[SRS]],".",Tabla1[[#This Row],[AREA]],".",Tabla1[[#This Row],[TIPO]]))</f>
        <v>...</v>
      </c>
      <c r="C926" s="433"/>
      <c r="D926" s="433"/>
      <c r="E926" s="433"/>
      <c r="F926" s="433"/>
      <c r="G926" s="434" t="s">
        <v>1639</v>
      </c>
      <c r="H926" s="435" t="s">
        <v>1762</v>
      </c>
      <c r="I926" s="436" t="s">
        <v>1662</v>
      </c>
      <c r="J926" s="434">
        <v>5</v>
      </c>
      <c r="K926" s="437">
        <v>200</v>
      </c>
      <c r="L926" s="437">
        <f>+[3]!Tabla1[[#This Row],[Precio Unitario]]*[3]!Tabla1[[#This Row],[Cantidad de Insumos]]</f>
        <v>1000</v>
      </c>
      <c r="M926" s="438">
        <v>239301</v>
      </c>
      <c r="N926" s="435" t="s">
        <v>1663</v>
      </c>
    </row>
    <row r="927" spans="2:14" ht="12.75" x14ac:dyDescent="0.2">
      <c r="B927" s="433" t="str">
        <f>IF(Tabla1[[#This Row],[Código_Actividad]]="","",CONCATENATE(Tabla1[[#This Row],[POA]],".",Tabla1[[#This Row],[SRS]],".",Tabla1[[#This Row],[AREA]],".",Tabla1[[#This Row],[TIPO]]))</f>
        <v>...</v>
      </c>
      <c r="C927" s="433"/>
      <c r="D927" s="433"/>
      <c r="E927" s="433"/>
      <c r="F927" s="433"/>
      <c r="G927" s="434" t="s">
        <v>1639</v>
      </c>
      <c r="H927" s="435" t="s">
        <v>1675</v>
      </c>
      <c r="I927" s="436" t="s">
        <v>1670</v>
      </c>
      <c r="J927" s="434">
        <v>1</v>
      </c>
      <c r="K927" s="437">
        <v>20000</v>
      </c>
      <c r="L927" s="437">
        <f>+[3]!Tabla1[[#This Row],[Precio Unitario]]*[3]!Tabla1[[#This Row],[Cantidad de Insumos]]</f>
        <v>20000</v>
      </c>
      <c r="M927" s="438">
        <v>239301</v>
      </c>
      <c r="N927" s="435" t="s">
        <v>1663</v>
      </c>
    </row>
    <row r="928" spans="2:14" ht="12.75" x14ac:dyDescent="0.2">
      <c r="B928" s="433" t="str">
        <f>IF(Tabla1[[#This Row],[Código_Actividad]]="","",CONCATENATE(Tabla1[[#This Row],[POA]],".",Tabla1[[#This Row],[SRS]],".",Tabla1[[#This Row],[AREA]],".",Tabla1[[#This Row],[TIPO]]))</f>
        <v>...</v>
      </c>
      <c r="C928" s="433"/>
      <c r="D928" s="433"/>
      <c r="E928" s="433"/>
      <c r="F928" s="433"/>
      <c r="G928" s="276" t="s">
        <v>1225</v>
      </c>
      <c r="H928" s="277" t="s">
        <v>1664</v>
      </c>
      <c r="I928" s="440" t="s">
        <v>1665</v>
      </c>
      <c r="J928" s="276">
        <v>4</v>
      </c>
      <c r="K928" s="279">
        <v>300</v>
      </c>
      <c r="L928" s="279">
        <f>+[3]!Tabla1[[#This Row],[Precio Unitario]]*[3]!Tabla1[[#This Row],[Cantidad de Insumos]]</f>
        <v>1200</v>
      </c>
      <c r="M928" s="438">
        <v>239301</v>
      </c>
      <c r="N928" s="435" t="s">
        <v>1663</v>
      </c>
    </row>
    <row r="929" spans="2:14" ht="12.75" x14ac:dyDescent="0.2">
      <c r="B929" s="433" t="str">
        <f>IF(Tabla1[[#This Row],[Código_Actividad]]="","",CONCATENATE(Tabla1[[#This Row],[POA]],".",Tabla1[[#This Row],[SRS]],".",Tabla1[[#This Row],[AREA]],".",Tabla1[[#This Row],[TIPO]]))</f>
        <v>...</v>
      </c>
      <c r="C929" s="433"/>
      <c r="D929" s="433"/>
      <c r="E929" s="433"/>
      <c r="F929" s="433"/>
      <c r="G929" s="276" t="s">
        <v>1225</v>
      </c>
      <c r="H929" s="277" t="s">
        <v>1661</v>
      </c>
      <c r="I929" s="440" t="s">
        <v>1662</v>
      </c>
      <c r="J929" s="276">
        <v>1</v>
      </c>
      <c r="K929" s="279">
        <v>350</v>
      </c>
      <c r="L929" s="279">
        <f>+[3]!Tabla1[[#This Row],[Precio Unitario]]*[3]!Tabla1[[#This Row],[Cantidad de Insumos]]</f>
        <v>350</v>
      </c>
      <c r="M929" s="438">
        <v>239301</v>
      </c>
      <c r="N929" s="435" t="s">
        <v>1663</v>
      </c>
    </row>
    <row r="930" spans="2:14" ht="12.75" x14ac:dyDescent="0.2">
      <c r="B930" s="433" t="str">
        <f>IF(Tabla1[[#This Row],[Código_Actividad]]="","",CONCATENATE(Tabla1[[#This Row],[POA]],".",Tabla1[[#This Row],[SRS]],".",Tabla1[[#This Row],[AREA]],".",Tabla1[[#This Row],[TIPO]]))</f>
        <v>...</v>
      </c>
      <c r="C930" s="433"/>
      <c r="D930" s="433"/>
      <c r="E930" s="433"/>
      <c r="F930" s="433"/>
      <c r="G930" s="276" t="s">
        <v>1225</v>
      </c>
      <c r="H930" s="277" t="s">
        <v>1762</v>
      </c>
      <c r="I930" s="440" t="s">
        <v>1662</v>
      </c>
      <c r="J930" s="276">
        <v>4</v>
      </c>
      <c r="K930" s="279">
        <v>200</v>
      </c>
      <c r="L930" s="279">
        <f>+[3]!Tabla1[[#This Row],[Precio Unitario]]*[3]!Tabla1[[#This Row],[Cantidad de Insumos]]</f>
        <v>800</v>
      </c>
      <c r="M930" s="438">
        <v>239301</v>
      </c>
      <c r="N930" s="435" t="s">
        <v>1663</v>
      </c>
    </row>
    <row r="931" spans="2:14" ht="12.75" x14ac:dyDescent="0.2">
      <c r="B931" s="433" t="str">
        <f>IF(Tabla1[[#This Row],[Código_Actividad]]="","",CONCATENATE(Tabla1[[#This Row],[POA]],".",Tabla1[[#This Row],[SRS]],".",Tabla1[[#This Row],[AREA]],".",Tabla1[[#This Row],[TIPO]]))</f>
        <v>...</v>
      </c>
      <c r="C931" s="433"/>
      <c r="D931" s="433"/>
      <c r="E931" s="433"/>
      <c r="F931" s="433"/>
      <c r="G931" s="276" t="s">
        <v>1225</v>
      </c>
      <c r="H931" s="277" t="s">
        <v>1675</v>
      </c>
      <c r="I931" s="440" t="s">
        <v>1670</v>
      </c>
      <c r="J931" s="276">
        <v>1</v>
      </c>
      <c r="K931" s="279">
        <v>20000</v>
      </c>
      <c r="L931" s="279">
        <f>+[3]!Tabla1[[#This Row],[Precio Unitario]]*[3]!Tabla1[[#This Row],[Cantidad de Insumos]]</f>
        <v>20000</v>
      </c>
      <c r="M931" s="438">
        <v>239301</v>
      </c>
      <c r="N931" s="435" t="s">
        <v>1663</v>
      </c>
    </row>
    <row r="932" spans="2:14" ht="12.75" x14ac:dyDescent="0.2">
      <c r="B932" s="433" t="str">
        <f>IF(Tabla1[[#This Row],[Código_Actividad]]="","",CONCATENATE(Tabla1[[#This Row],[POA]],".",Tabla1[[#This Row],[SRS]],".",Tabla1[[#This Row],[AREA]],".",Tabla1[[#This Row],[TIPO]]))</f>
        <v>...</v>
      </c>
      <c r="C932" s="433"/>
      <c r="D932" s="433"/>
      <c r="E932" s="433"/>
      <c r="F932" s="433"/>
      <c r="G932" s="276" t="s">
        <v>1226</v>
      </c>
      <c r="H932" s="277" t="s">
        <v>1664</v>
      </c>
      <c r="I932" s="440" t="s">
        <v>1665</v>
      </c>
      <c r="J932" s="276">
        <v>10</v>
      </c>
      <c r="K932" s="279">
        <v>300</v>
      </c>
      <c r="L932" s="279">
        <f>+[3]!Tabla1[[#This Row],[Precio Unitario]]*[3]!Tabla1[[#This Row],[Cantidad de Insumos]]</f>
        <v>3000</v>
      </c>
      <c r="M932" s="438">
        <v>239301</v>
      </c>
      <c r="N932" s="435" t="s">
        <v>1663</v>
      </c>
    </row>
    <row r="933" spans="2:14" ht="12.75" x14ac:dyDescent="0.2">
      <c r="B933" s="433" t="str">
        <f>IF(Tabla1[[#This Row],[Código_Actividad]]="","",CONCATENATE(Tabla1[[#This Row],[POA]],".",Tabla1[[#This Row],[SRS]],".",Tabla1[[#This Row],[AREA]],".",Tabla1[[#This Row],[TIPO]]))</f>
        <v>...</v>
      </c>
      <c r="C933" s="433"/>
      <c r="D933" s="433"/>
      <c r="E933" s="433"/>
      <c r="F933" s="433"/>
      <c r="G933" s="276" t="s">
        <v>1226</v>
      </c>
      <c r="H933" s="277" t="s">
        <v>1661</v>
      </c>
      <c r="I933" s="440" t="s">
        <v>1662</v>
      </c>
      <c r="J933" s="276">
        <v>2</v>
      </c>
      <c r="K933" s="279">
        <v>350</v>
      </c>
      <c r="L933" s="279">
        <f>+[3]!Tabla1[[#This Row],[Precio Unitario]]*[3]!Tabla1[[#This Row],[Cantidad de Insumos]]</f>
        <v>700</v>
      </c>
      <c r="M933" s="438">
        <v>239301</v>
      </c>
      <c r="N933" s="435" t="s">
        <v>1663</v>
      </c>
    </row>
    <row r="934" spans="2:14" ht="12.75" x14ac:dyDescent="0.2">
      <c r="B934" s="433" t="str">
        <f>IF(Tabla1[[#This Row],[Código_Actividad]]="","",CONCATENATE(Tabla1[[#This Row],[POA]],".",Tabla1[[#This Row],[SRS]],".",Tabla1[[#This Row],[AREA]],".",Tabla1[[#This Row],[TIPO]]))</f>
        <v>...</v>
      </c>
      <c r="C934" s="433"/>
      <c r="D934" s="433"/>
      <c r="E934" s="433"/>
      <c r="F934" s="433"/>
      <c r="G934" s="276" t="s">
        <v>1226</v>
      </c>
      <c r="H934" s="277" t="s">
        <v>1762</v>
      </c>
      <c r="I934" s="440" t="s">
        <v>1662</v>
      </c>
      <c r="J934" s="276">
        <v>5</v>
      </c>
      <c r="K934" s="279">
        <v>200</v>
      </c>
      <c r="L934" s="279">
        <f>+[3]!Tabla1[[#This Row],[Precio Unitario]]*[3]!Tabla1[[#This Row],[Cantidad de Insumos]]</f>
        <v>1000</v>
      </c>
      <c r="M934" s="438">
        <v>239301</v>
      </c>
      <c r="N934" s="435" t="s">
        <v>1663</v>
      </c>
    </row>
    <row r="935" spans="2:14" ht="12.75" x14ac:dyDescent="0.2">
      <c r="B935" s="433" t="str">
        <f>IF(Tabla1[[#This Row],[Código_Actividad]]="","",CONCATENATE(Tabla1[[#This Row],[POA]],".",Tabla1[[#This Row],[SRS]],".",Tabla1[[#This Row],[AREA]],".",Tabla1[[#This Row],[TIPO]]))</f>
        <v>...</v>
      </c>
      <c r="C935" s="433"/>
      <c r="D935" s="433"/>
      <c r="E935" s="433"/>
      <c r="F935" s="433"/>
      <c r="G935" s="276" t="s">
        <v>1226</v>
      </c>
      <c r="H935" s="277" t="s">
        <v>1709</v>
      </c>
      <c r="I935" s="440" t="s">
        <v>1714</v>
      </c>
      <c r="J935" s="276">
        <v>3</v>
      </c>
      <c r="K935" s="279">
        <v>350</v>
      </c>
      <c r="L935" s="279">
        <f>+[3]!Tabla1[[#This Row],[Precio Unitario]]*[3]!Tabla1[[#This Row],[Cantidad de Insumos]]</f>
        <v>1050</v>
      </c>
      <c r="M935" s="438">
        <v>239301</v>
      </c>
      <c r="N935" s="435" t="s">
        <v>1663</v>
      </c>
    </row>
    <row r="936" spans="2:14" ht="12.75" x14ac:dyDescent="0.2">
      <c r="B936" s="433" t="str">
        <f>IF(Tabla1[[#This Row],[Código_Actividad]]="","",CONCATENATE(Tabla1[[#This Row],[POA]],".",Tabla1[[#This Row],[SRS]],".",Tabla1[[#This Row],[AREA]],".",Tabla1[[#This Row],[TIPO]]))</f>
        <v>...</v>
      </c>
      <c r="C936" s="433"/>
      <c r="D936" s="433"/>
      <c r="E936" s="433"/>
      <c r="F936" s="433"/>
      <c r="G936" s="434" t="s">
        <v>1286</v>
      </c>
      <c r="H936" s="435" t="s">
        <v>1673</v>
      </c>
      <c r="I936" s="436" t="s">
        <v>1670</v>
      </c>
      <c r="J936" s="434">
        <v>1</v>
      </c>
      <c r="K936" s="437">
        <v>30000</v>
      </c>
      <c r="L936" s="437">
        <f>+[3]!Tabla1[[#This Row],[Precio Unitario]]*[3]!Tabla1[[#This Row],[Cantidad de Insumos]]</f>
        <v>30000</v>
      </c>
      <c r="M936" s="438">
        <v>239301</v>
      </c>
      <c r="N936" s="435" t="s">
        <v>1663</v>
      </c>
    </row>
    <row r="937" spans="2:14" ht="12.75" x14ac:dyDescent="0.2">
      <c r="B937" s="433" t="str">
        <f>IF(Tabla1[[#This Row],[Código_Actividad]]="","",CONCATENATE(Tabla1[[#This Row],[POA]],".",Tabla1[[#This Row],[SRS]],".",Tabla1[[#This Row],[AREA]],".",Tabla1[[#This Row],[TIPO]]))</f>
        <v>...</v>
      </c>
      <c r="C937" s="433"/>
      <c r="D937" s="433"/>
      <c r="E937" s="433"/>
      <c r="F937" s="433"/>
      <c r="G937" s="434" t="s">
        <v>1286</v>
      </c>
      <c r="H937" s="435" t="s">
        <v>1675</v>
      </c>
      <c r="I937" s="436" t="s">
        <v>1670</v>
      </c>
      <c r="J937" s="434">
        <v>1</v>
      </c>
      <c r="K937" s="437">
        <v>20000</v>
      </c>
      <c r="L937" s="437">
        <f>+[3]!Tabla1[[#This Row],[Precio Unitario]]*[3]!Tabla1[[#This Row],[Cantidad de Insumos]]</f>
        <v>20000</v>
      </c>
      <c r="M937" s="438">
        <v>239301</v>
      </c>
      <c r="N937" s="435" t="s">
        <v>1663</v>
      </c>
    </row>
    <row r="938" spans="2:14" ht="12.75" x14ac:dyDescent="0.2">
      <c r="B938" s="433" t="str">
        <f>IF(Tabla1[[#This Row],[Código_Actividad]]="","",CONCATENATE(Tabla1[[#This Row],[POA]],".",Tabla1[[#This Row],[SRS]],".",Tabla1[[#This Row],[AREA]],".",Tabla1[[#This Row],[TIPO]]))</f>
        <v>...</v>
      </c>
      <c r="C938" s="433"/>
      <c r="D938" s="433"/>
      <c r="E938" s="433"/>
      <c r="F938" s="433"/>
      <c r="G938" s="434" t="s">
        <v>1286</v>
      </c>
      <c r="H938" s="435" t="s">
        <v>1674</v>
      </c>
      <c r="I938" s="436" t="s">
        <v>1670</v>
      </c>
      <c r="J938" s="434">
        <v>1</v>
      </c>
      <c r="K938" s="437">
        <v>20000</v>
      </c>
      <c r="L938" s="437">
        <f>+[3]!Tabla1[[#This Row],[Precio Unitario]]*[3]!Tabla1[[#This Row],[Cantidad de Insumos]]</f>
        <v>20000</v>
      </c>
      <c r="M938" s="438">
        <v>239301</v>
      </c>
      <c r="N938" s="435" t="s">
        <v>1663</v>
      </c>
    </row>
    <row r="939" spans="2:14" ht="12.75" x14ac:dyDescent="0.2">
      <c r="B939" s="433" t="str">
        <f>IF(Tabla1[[#This Row],[Código_Actividad]]="","",CONCATENATE(Tabla1[[#This Row],[POA]],".",Tabla1[[#This Row],[SRS]],".",Tabla1[[#This Row],[AREA]],".",Tabla1[[#This Row],[TIPO]]))</f>
        <v>...</v>
      </c>
      <c r="C939" s="433"/>
      <c r="D939" s="433"/>
      <c r="E939" s="433"/>
      <c r="F939" s="433"/>
      <c r="G939" s="434" t="s">
        <v>1646</v>
      </c>
      <c r="H939" s="435" t="s">
        <v>1664</v>
      </c>
      <c r="I939" s="436" t="s">
        <v>1665</v>
      </c>
      <c r="J939" s="434">
        <v>2</v>
      </c>
      <c r="K939" s="437">
        <v>300</v>
      </c>
      <c r="L939" s="437">
        <f>+[3]!Tabla1[[#This Row],[Precio Unitario]]*[3]!Tabla1[[#This Row],[Cantidad de Insumos]]</f>
        <v>600</v>
      </c>
      <c r="M939" s="438">
        <v>239301</v>
      </c>
      <c r="N939" s="435" t="s">
        <v>1663</v>
      </c>
    </row>
    <row r="940" spans="2:14" ht="12.75" x14ac:dyDescent="0.2">
      <c r="B940" s="433" t="str">
        <f>IF(Tabla1[[#This Row],[Código_Actividad]]="","",CONCATENATE(Tabla1[[#This Row],[POA]],".",Tabla1[[#This Row],[SRS]],".",Tabla1[[#This Row],[AREA]],".",Tabla1[[#This Row],[TIPO]]))</f>
        <v>...</v>
      </c>
      <c r="C940" s="433"/>
      <c r="D940" s="433"/>
      <c r="E940" s="433"/>
      <c r="F940" s="433"/>
      <c r="G940" s="434" t="s">
        <v>1646</v>
      </c>
      <c r="H940" s="435" t="s">
        <v>1661</v>
      </c>
      <c r="I940" s="436" t="s">
        <v>1662</v>
      </c>
      <c r="J940" s="434">
        <v>1</v>
      </c>
      <c r="K940" s="437">
        <v>350</v>
      </c>
      <c r="L940" s="437">
        <f>+[3]!Tabla1[[#This Row],[Precio Unitario]]*[3]!Tabla1[[#This Row],[Cantidad de Insumos]]</f>
        <v>350</v>
      </c>
      <c r="M940" s="438">
        <v>239301</v>
      </c>
      <c r="N940" s="435" t="s">
        <v>1663</v>
      </c>
    </row>
    <row r="941" spans="2:14" ht="12.75" x14ac:dyDescent="0.2">
      <c r="B941" s="433" t="str">
        <f>IF(Tabla1[[#This Row],[Código_Actividad]]="","",CONCATENATE(Tabla1[[#This Row],[POA]],".",Tabla1[[#This Row],[SRS]],".",Tabla1[[#This Row],[AREA]],".",Tabla1[[#This Row],[TIPO]]))</f>
        <v>...</v>
      </c>
      <c r="C941" s="433"/>
      <c r="D941" s="433"/>
      <c r="E941" s="433"/>
      <c r="F941" s="433"/>
      <c r="G941" s="434" t="s">
        <v>1646</v>
      </c>
      <c r="H941" s="435" t="s">
        <v>1762</v>
      </c>
      <c r="I941" s="436" t="s">
        <v>1662</v>
      </c>
      <c r="J941" s="434">
        <v>1</v>
      </c>
      <c r="K941" s="437">
        <v>200</v>
      </c>
      <c r="L941" s="437">
        <f>+[3]!Tabla1[[#This Row],[Precio Unitario]]*[3]!Tabla1[[#This Row],[Cantidad de Insumos]]</f>
        <v>200</v>
      </c>
      <c r="M941" s="438">
        <v>239301</v>
      </c>
      <c r="N941" s="435" t="s">
        <v>1663</v>
      </c>
    </row>
    <row r="942" spans="2:14" ht="12.75" x14ac:dyDescent="0.2">
      <c r="B942" s="433" t="str">
        <f>IF(Tabla1[[#This Row],[Código_Actividad]]="","",CONCATENATE(Tabla1[[#This Row],[POA]],".",Tabla1[[#This Row],[SRS]],".",Tabla1[[#This Row],[AREA]],".",Tabla1[[#This Row],[TIPO]]))</f>
        <v>...</v>
      </c>
      <c r="C942" s="433"/>
      <c r="D942" s="433"/>
      <c r="E942" s="433"/>
      <c r="F942" s="433"/>
      <c r="G942" s="434" t="s">
        <v>1648</v>
      </c>
      <c r="H942" s="435" t="s">
        <v>1664</v>
      </c>
      <c r="I942" s="436" t="s">
        <v>1665</v>
      </c>
      <c r="J942" s="434">
        <v>2</v>
      </c>
      <c r="K942" s="437">
        <v>300</v>
      </c>
      <c r="L942" s="437">
        <f>+[3]!Tabla1[[#This Row],[Precio Unitario]]*[3]!Tabla1[[#This Row],[Cantidad de Insumos]]</f>
        <v>600</v>
      </c>
      <c r="M942" s="438">
        <v>239301</v>
      </c>
      <c r="N942" s="435" t="s">
        <v>1663</v>
      </c>
    </row>
    <row r="943" spans="2:14" ht="12.75" x14ac:dyDescent="0.2">
      <c r="B943" s="433" t="str">
        <f>IF(Tabla1[[#This Row],[Código_Actividad]]="","",CONCATENATE(Tabla1[[#This Row],[POA]],".",Tabla1[[#This Row],[SRS]],".",Tabla1[[#This Row],[AREA]],".",Tabla1[[#This Row],[TIPO]]))</f>
        <v>...</v>
      </c>
      <c r="C943" s="433"/>
      <c r="D943" s="433"/>
      <c r="E943" s="433"/>
      <c r="F943" s="433"/>
      <c r="G943" s="434" t="s">
        <v>1648</v>
      </c>
      <c r="H943" s="435" t="s">
        <v>1661</v>
      </c>
      <c r="I943" s="436" t="s">
        <v>1662</v>
      </c>
      <c r="J943" s="434">
        <v>1</v>
      </c>
      <c r="K943" s="437">
        <v>350</v>
      </c>
      <c r="L943" s="437">
        <f>+[3]!Tabla1[[#This Row],[Precio Unitario]]*[3]!Tabla1[[#This Row],[Cantidad de Insumos]]</f>
        <v>350</v>
      </c>
      <c r="M943" s="438">
        <v>239301</v>
      </c>
      <c r="N943" s="435" t="s">
        <v>1663</v>
      </c>
    </row>
    <row r="944" spans="2:14" ht="12.75" x14ac:dyDescent="0.2">
      <c r="B944" s="433" t="str">
        <f>IF(Tabla1[[#This Row],[Código_Actividad]]="","",CONCATENATE(Tabla1[[#This Row],[POA]],".",Tabla1[[#This Row],[SRS]],".",Tabla1[[#This Row],[AREA]],".",Tabla1[[#This Row],[TIPO]]))</f>
        <v>...</v>
      </c>
      <c r="C944" s="433"/>
      <c r="D944" s="433"/>
      <c r="E944" s="433"/>
      <c r="F944" s="433"/>
      <c r="G944" s="434" t="s">
        <v>1648</v>
      </c>
      <c r="H944" s="435" t="s">
        <v>1762</v>
      </c>
      <c r="I944" s="436" t="s">
        <v>1662</v>
      </c>
      <c r="J944" s="434">
        <v>1</v>
      </c>
      <c r="K944" s="437">
        <v>200</v>
      </c>
      <c r="L944" s="437">
        <f>+[3]!Tabla1[[#This Row],[Precio Unitario]]*[3]!Tabla1[[#This Row],[Cantidad de Insumos]]</f>
        <v>200</v>
      </c>
      <c r="M944" s="438">
        <v>239301</v>
      </c>
      <c r="N944" s="435" t="s">
        <v>1663</v>
      </c>
    </row>
    <row r="945" spans="2:14" ht="12.75" x14ac:dyDescent="0.2">
      <c r="B945" s="433" t="str">
        <f>IF(Tabla1[[#This Row],[Código_Actividad]]="","",CONCATENATE(Tabla1[[#This Row],[POA]],".",Tabla1[[#This Row],[SRS]],".",Tabla1[[#This Row],[AREA]],".",Tabla1[[#This Row],[TIPO]]))</f>
        <v>...</v>
      </c>
      <c r="C945" s="433"/>
      <c r="D945" s="433"/>
      <c r="E945" s="433"/>
      <c r="F945" s="433"/>
      <c r="G945" s="434" t="s">
        <v>1650</v>
      </c>
      <c r="H945" s="435" t="s">
        <v>1664</v>
      </c>
      <c r="I945" s="436" t="s">
        <v>1665</v>
      </c>
      <c r="J945" s="434">
        <v>10</v>
      </c>
      <c r="K945" s="437">
        <v>300</v>
      </c>
      <c r="L945" s="437">
        <f>+[3]!Tabla1[[#This Row],[Precio Unitario]]*[3]!Tabla1[[#This Row],[Cantidad de Insumos]]</f>
        <v>3000</v>
      </c>
      <c r="M945" s="438">
        <v>239301</v>
      </c>
      <c r="N945" s="435" t="s">
        <v>1663</v>
      </c>
    </row>
    <row r="946" spans="2:14" ht="12.75" x14ac:dyDescent="0.2">
      <c r="B946" s="433" t="str">
        <f>IF(Tabla1[[#This Row],[Código_Actividad]]="","",CONCATENATE(Tabla1[[#This Row],[POA]],".",Tabla1[[#This Row],[SRS]],".",Tabla1[[#This Row],[AREA]],".",Tabla1[[#This Row],[TIPO]]))</f>
        <v>...</v>
      </c>
      <c r="C946" s="433"/>
      <c r="D946" s="433"/>
      <c r="E946" s="433"/>
      <c r="F946" s="433"/>
      <c r="G946" s="434" t="s">
        <v>1650</v>
      </c>
      <c r="H946" s="435" t="s">
        <v>1661</v>
      </c>
      <c r="I946" s="436" t="s">
        <v>1662</v>
      </c>
      <c r="J946" s="434">
        <v>2</v>
      </c>
      <c r="K946" s="437">
        <v>350</v>
      </c>
      <c r="L946" s="437">
        <f>+[3]!Tabla1[[#This Row],[Precio Unitario]]*[3]!Tabla1[[#This Row],[Cantidad de Insumos]]</f>
        <v>700</v>
      </c>
      <c r="M946" s="438">
        <v>239301</v>
      </c>
      <c r="N946" s="435" t="s">
        <v>1663</v>
      </c>
    </row>
    <row r="947" spans="2:14" ht="12.75" x14ac:dyDescent="0.2">
      <c r="B947" s="433" t="str">
        <f>IF(Tabla1[[#This Row],[Código_Actividad]]="","",CONCATENATE(Tabla1[[#This Row],[POA]],".",Tabla1[[#This Row],[SRS]],".",Tabla1[[#This Row],[AREA]],".",Tabla1[[#This Row],[TIPO]]))</f>
        <v>...</v>
      </c>
      <c r="C947" s="433"/>
      <c r="D947" s="433"/>
      <c r="E947" s="433"/>
      <c r="F947" s="433"/>
      <c r="G947" s="434" t="s">
        <v>1650</v>
      </c>
      <c r="H947" s="435" t="s">
        <v>1762</v>
      </c>
      <c r="I947" s="436" t="s">
        <v>1662</v>
      </c>
      <c r="J947" s="434">
        <v>5</v>
      </c>
      <c r="K947" s="437">
        <v>200</v>
      </c>
      <c r="L947" s="437">
        <f>+[3]!Tabla1[[#This Row],[Precio Unitario]]*[3]!Tabla1[[#This Row],[Cantidad de Insumos]]</f>
        <v>1000</v>
      </c>
      <c r="M947" s="438">
        <v>239301</v>
      </c>
      <c r="N947" s="435" t="s">
        <v>1663</v>
      </c>
    </row>
    <row r="948" spans="2:14" ht="12.75" x14ac:dyDescent="0.2">
      <c r="B948" s="433" t="str">
        <f>IF(Tabla1[[#This Row],[Código_Actividad]]="","",CONCATENATE(Tabla1[[#This Row],[POA]],".",Tabla1[[#This Row],[SRS]],".",Tabla1[[#This Row],[AREA]],".",Tabla1[[#This Row],[TIPO]]))</f>
        <v>...</v>
      </c>
      <c r="C948" s="433"/>
      <c r="D948" s="433"/>
      <c r="E948" s="433"/>
      <c r="F948" s="433"/>
      <c r="G948" s="434" t="s">
        <v>1650</v>
      </c>
      <c r="H948" s="435" t="s">
        <v>1709</v>
      </c>
      <c r="I948" s="436" t="s">
        <v>1714</v>
      </c>
      <c r="J948" s="434">
        <v>2</v>
      </c>
      <c r="K948" s="437">
        <v>350</v>
      </c>
      <c r="L948" s="437">
        <f>+[3]!Tabla1[[#This Row],[Precio Unitario]]*[3]!Tabla1[[#This Row],[Cantidad de Insumos]]</f>
        <v>700</v>
      </c>
      <c r="M948" s="438">
        <v>239301</v>
      </c>
      <c r="N948" s="435" t="s">
        <v>1663</v>
      </c>
    </row>
    <row r="949" spans="2:14" ht="12.75" x14ac:dyDescent="0.2">
      <c r="B949" s="433" t="str">
        <f>IF(Tabla1[[#This Row],[Código_Actividad]]="","",CONCATENATE(Tabla1[[#This Row],[POA]],".",Tabla1[[#This Row],[SRS]],".",Tabla1[[#This Row],[AREA]],".",Tabla1[[#This Row],[TIPO]]))</f>
        <v>...</v>
      </c>
      <c r="C949" s="433"/>
      <c r="D949" s="433"/>
      <c r="E949" s="433"/>
      <c r="F949" s="433"/>
      <c r="G949" s="434" t="s">
        <v>1650</v>
      </c>
      <c r="H949" s="435" t="s">
        <v>1673</v>
      </c>
      <c r="I949" s="436" t="s">
        <v>1670</v>
      </c>
      <c r="J949" s="434">
        <v>1</v>
      </c>
      <c r="K949" s="437">
        <v>30000</v>
      </c>
      <c r="L949" s="437">
        <f>+[3]!Tabla1[[#This Row],[Precio Unitario]]*[3]!Tabla1[[#This Row],[Cantidad de Insumos]]</f>
        <v>30000</v>
      </c>
      <c r="M949" s="438">
        <v>239301</v>
      </c>
      <c r="N949" s="435" t="s">
        <v>1663</v>
      </c>
    </row>
    <row r="950" spans="2:14" ht="12.75" x14ac:dyDescent="0.2">
      <c r="B950" s="433" t="str">
        <f>IF(Tabla1[[#This Row],[Código_Actividad]]="","",CONCATENATE(Tabla1[[#This Row],[POA]],".",Tabla1[[#This Row],[SRS]],".",Tabla1[[#This Row],[AREA]],".",Tabla1[[#This Row],[TIPO]]))</f>
        <v>...</v>
      </c>
      <c r="C950" s="433"/>
      <c r="D950" s="433"/>
      <c r="E950" s="433"/>
      <c r="F950" s="433"/>
      <c r="G950" s="434" t="s">
        <v>1650</v>
      </c>
      <c r="H950" s="435" t="s">
        <v>1675</v>
      </c>
      <c r="I950" s="436" t="s">
        <v>1670</v>
      </c>
      <c r="J950" s="434">
        <v>1</v>
      </c>
      <c r="K950" s="437">
        <v>20000</v>
      </c>
      <c r="L950" s="437">
        <f>+[3]!Tabla1[[#This Row],[Precio Unitario]]*[3]!Tabla1[[#This Row],[Cantidad de Insumos]]</f>
        <v>20000</v>
      </c>
      <c r="M950" s="438">
        <v>239301</v>
      </c>
      <c r="N950" s="435" t="s">
        <v>1663</v>
      </c>
    </row>
    <row r="951" spans="2:14" ht="12.75" x14ac:dyDescent="0.2">
      <c r="B951" s="433" t="str">
        <f>IF(Tabla1[[#This Row],[Código_Actividad]]="","",CONCATENATE(Tabla1[[#This Row],[POA]],".",Tabla1[[#This Row],[SRS]],".",Tabla1[[#This Row],[AREA]],".",Tabla1[[#This Row],[TIPO]]))</f>
        <v>...</v>
      </c>
      <c r="C951" s="433"/>
      <c r="D951" s="433"/>
      <c r="E951" s="433"/>
      <c r="F951" s="433"/>
      <c r="G951" s="434" t="s">
        <v>1225</v>
      </c>
      <c r="H951" s="435" t="s">
        <v>1664</v>
      </c>
      <c r="I951" s="436" t="s">
        <v>1665</v>
      </c>
      <c r="J951" s="434">
        <v>2</v>
      </c>
      <c r="K951" s="437">
        <v>300</v>
      </c>
      <c r="L951" s="437">
        <f>+[3]!Tabla1[[#This Row],[Precio Unitario]]*[3]!Tabla1[[#This Row],[Cantidad de Insumos]]</f>
        <v>600</v>
      </c>
      <c r="M951" s="438">
        <v>239301</v>
      </c>
      <c r="N951" s="435" t="s">
        <v>1663</v>
      </c>
    </row>
    <row r="952" spans="2:14" ht="12.75" x14ac:dyDescent="0.2">
      <c r="B952" s="433" t="str">
        <f>IF(Tabla1[[#This Row],[Código_Actividad]]="","",CONCATENATE(Tabla1[[#This Row],[POA]],".",Tabla1[[#This Row],[SRS]],".",Tabla1[[#This Row],[AREA]],".",Tabla1[[#This Row],[TIPO]]))</f>
        <v>...</v>
      </c>
      <c r="C952" s="433"/>
      <c r="D952" s="433"/>
      <c r="E952" s="433"/>
      <c r="F952" s="433"/>
      <c r="G952" s="434" t="s">
        <v>1225</v>
      </c>
      <c r="H952" s="435" t="s">
        <v>1661</v>
      </c>
      <c r="I952" s="436" t="s">
        <v>1662</v>
      </c>
      <c r="J952" s="434">
        <v>1</v>
      </c>
      <c r="K952" s="437">
        <v>350</v>
      </c>
      <c r="L952" s="437">
        <f>+[3]!Tabla1[[#This Row],[Precio Unitario]]*[3]!Tabla1[[#This Row],[Cantidad de Insumos]]</f>
        <v>350</v>
      </c>
      <c r="M952" s="438">
        <v>239301</v>
      </c>
      <c r="N952" s="435" t="s">
        <v>1663</v>
      </c>
    </row>
    <row r="953" spans="2:14" ht="12.75" x14ac:dyDescent="0.2">
      <c r="B953" s="433" t="str">
        <f>IF(Tabla1[[#This Row],[Código_Actividad]]="","",CONCATENATE(Tabla1[[#This Row],[POA]],".",Tabla1[[#This Row],[SRS]],".",Tabla1[[#This Row],[AREA]],".",Tabla1[[#This Row],[TIPO]]))</f>
        <v>...</v>
      </c>
      <c r="C953" s="433"/>
      <c r="D953" s="433"/>
      <c r="E953" s="433"/>
      <c r="F953" s="433"/>
      <c r="G953" s="434" t="s">
        <v>1225</v>
      </c>
      <c r="H953" s="435" t="s">
        <v>1762</v>
      </c>
      <c r="I953" s="436" t="s">
        <v>1662</v>
      </c>
      <c r="J953" s="434">
        <v>1</v>
      </c>
      <c r="K953" s="437">
        <v>200</v>
      </c>
      <c r="L953" s="437">
        <f>+[3]!Tabla1[[#This Row],[Precio Unitario]]*[3]!Tabla1[[#This Row],[Cantidad de Insumos]]</f>
        <v>200</v>
      </c>
      <c r="M953" s="438">
        <v>239301</v>
      </c>
      <c r="N953" s="435" t="s">
        <v>1663</v>
      </c>
    </row>
    <row r="954" spans="2:14" ht="12.75" x14ac:dyDescent="0.2">
      <c r="B954" s="433" t="str">
        <f>IF(Tabla1[[#This Row],[Código_Actividad]]="","",CONCATENATE(Tabla1[[#This Row],[POA]],".",Tabla1[[#This Row],[SRS]],".",Tabla1[[#This Row],[AREA]],".",Tabla1[[#This Row],[TIPO]]))</f>
        <v>...</v>
      </c>
      <c r="C954" s="433"/>
      <c r="D954" s="433"/>
      <c r="E954" s="433"/>
      <c r="F954" s="433"/>
      <c r="G954" s="434" t="s">
        <v>1226</v>
      </c>
      <c r="H954" s="435" t="s">
        <v>1664</v>
      </c>
      <c r="I954" s="436" t="s">
        <v>1665</v>
      </c>
      <c r="J954" s="434">
        <v>10</v>
      </c>
      <c r="K954" s="437">
        <v>300</v>
      </c>
      <c r="L954" s="437">
        <f>+[3]!Tabla1[[#This Row],[Precio Unitario]]*[3]!Tabla1[[#This Row],[Cantidad de Insumos]]</f>
        <v>3000</v>
      </c>
      <c r="M954" s="438">
        <v>239301</v>
      </c>
      <c r="N954" s="435" t="s">
        <v>1663</v>
      </c>
    </row>
    <row r="955" spans="2:14" ht="12.75" x14ac:dyDescent="0.2">
      <c r="B955" s="433" t="str">
        <f>IF(Tabla1[[#This Row],[Código_Actividad]]="","",CONCATENATE(Tabla1[[#This Row],[POA]],".",Tabla1[[#This Row],[SRS]],".",Tabla1[[#This Row],[AREA]],".",Tabla1[[#This Row],[TIPO]]))</f>
        <v>...</v>
      </c>
      <c r="C955" s="433"/>
      <c r="D955" s="433"/>
      <c r="E955" s="433"/>
      <c r="F955" s="433"/>
      <c r="G955" s="434" t="s">
        <v>1226</v>
      </c>
      <c r="H955" s="435" t="s">
        <v>1661</v>
      </c>
      <c r="I955" s="436" t="s">
        <v>1662</v>
      </c>
      <c r="J955" s="434">
        <v>2</v>
      </c>
      <c r="K955" s="437">
        <v>350</v>
      </c>
      <c r="L955" s="437">
        <f>+[3]!Tabla1[[#This Row],[Precio Unitario]]*[3]!Tabla1[[#This Row],[Cantidad de Insumos]]</f>
        <v>700</v>
      </c>
      <c r="M955" s="438">
        <v>239301</v>
      </c>
      <c r="N955" s="435" t="s">
        <v>1663</v>
      </c>
    </row>
    <row r="956" spans="2:14" ht="12.75" x14ac:dyDescent="0.2">
      <c r="B956" s="433" t="str">
        <f>IF(Tabla1[[#This Row],[Código_Actividad]]="","",CONCATENATE(Tabla1[[#This Row],[POA]],".",Tabla1[[#This Row],[SRS]],".",Tabla1[[#This Row],[AREA]],".",Tabla1[[#This Row],[TIPO]]))</f>
        <v>...</v>
      </c>
      <c r="C956" s="433"/>
      <c r="D956" s="433"/>
      <c r="E956" s="433"/>
      <c r="F956" s="433"/>
      <c r="G956" s="434" t="s">
        <v>1226</v>
      </c>
      <c r="H956" s="435" t="s">
        <v>1762</v>
      </c>
      <c r="I956" s="436" t="s">
        <v>1662</v>
      </c>
      <c r="J956" s="434">
        <v>5</v>
      </c>
      <c r="K956" s="437">
        <v>200</v>
      </c>
      <c r="L956" s="437">
        <f>+[3]!Tabla1[[#This Row],[Precio Unitario]]*[3]!Tabla1[[#This Row],[Cantidad de Insumos]]</f>
        <v>1000</v>
      </c>
      <c r="M956" s="438">
        <v>239301</v>
      </c>
      <c r="N956" s="435" t="s">
        <v>1663</v>
      </c>
    </row>
    <row r="957" spans="2:14" ht="12.75" x14ac:dyDescent="0.2">
      <c r="B957" s="433" t="str">
        <f>IF(Tabla1[[#This Row],[Código_Actividad]]="","",CONCATENATE(Tabla1[[#This Row],[POA]],".",Tabla1[[#This Row],[SRS]],".",Tabla1[[#This Row],[AREA]],".",Tabla1[[#This Row],[TIPO]]))</f>
        <v>...</v>
      </c>
      <c r="C957" s="433"/>
      <c r="D957" s="433"/>
      <c r="E957" s="433"/>
      <c r="F957" s="433"/>
      <c r="G957" s="434" t="s">
        <v>1226</v>
      </c>
      <c r="H957" s="435" t="s">
        <v>1675</v>
      </c>
      <c r="I957" s="436" t="s">
        <v>1670</v>
      </c>
      <c r="J957" s="434">
        <v>1</v>
      </c>
      <c r="K957" s="437">
        <v>20000</v>
      </c>
      <c r="L957" s="437">
        <f>+[3]!Tabla1[[#This Row],[Precio Unitario]]*[3]!Tabla1[[#This Row],[Cantidad de Insumos]]</f>
        <v>20000</v>
      </c>
      <c r="M957" s="438">
        <v>239301</v>
      </c>
      <c r="N957" s="435" t="s">
        <v>1663</v>
      </c>
    </row>
    <row r="958" spans="2:14" ht="12.75" x14ac:dyDescent="0.2">
      <c r="B958" s="433" t="str">
        <f>IF(Tabla1[[#This Row],[Código_Actividad]]="","",CONCATENATE(Tabla1[[#This Row],[POA]],".",Tabla1[[#This Row],[SRS]],".",Tabla1[[#This Row],[AREA]],".",Tabla1[[#This Row],[TIPO]]))</f>
        <v>...</v>
      </c>
      <c r="C958" s="433"/>
      <c r="D958" s="433"/>
      <c r="E958" s="433"/>
      <c r="F958" s="433"/>
      <c r="G958" s="434" t="s">
        <v>1226</v>
      </c>
      <c r="H958" s="435" t="s">
        <v>1709</v>
      </c>
      <c r="I958" s="436" t="s">
        <v>1714</v>
      </c>
      <c r="J958" s="434">
        <v>3</v>
      </c>
      <c r="K958" s="437">
        <v>350</v>
      </c>
      <c r="L958" s="437">
        <f>+[3]!Tabla1[[#This Row],[Precio Unitario]]*[3]!Tabla1[[#This Row],[Cantidad de Insumos]]</f>
        <v>1050</v>
      </c>
      <c r="M958" s="438">
        <v>239301</v>
      </c>
      <c r="N958" s="435" t="s">
        <v>1663</v>
      </c>
    </row>
    <row r="959" spans="2:14" ht="12.75" x14ac:dyDescent="0.2">
      <c r="B959" s="433" t="str">
        <f>IF(Tabla1[[#This Row],[Código_Actividad]]="","",CONCATENATE(Tabla1[[#This Row],[POA]],".",Tabla1[[#This Row],[SRS]],".",Tabla1[[#This Row],[AREA]],".",Tabla1[[#This Row],[TIPO]]))</f>
        <v>...</v>
      </c>
      <c r="C959" s="433"/>
      <c r="D959" s="433"/>
      <c r="E959" s="433"/>
      <c r="F959" s="433"/>
      <c r="G959" s="276" t="s">
        <v>1383</v>
      </c>
      <c r="H959" s="277" t="s">
        <v>1675</v>
      </c>
      <c r="I959" s="440" t="s">
        <v>1670</v>
      </c>
      <c r="J959" s="276">
        <v>1</v>
      </c>
      <c r="K959" s="279">
        <v>20000</v>
      </c>
      <c r="L959" s="279">
        <f>+[3]!Tabla1[[#This Row],[Precio Unitario]]*[3]!Tabla1[[#This Row],[Cantidad de Insumos]]</f>
        <v>20000</v>
      </c>
      <c r="M959" s="438">
        <v>239301</v>
      </c>
      <c r="N959" s="435" t="s">
        <v>1663</v>
      </c>
    </row>
    <row r="960" spans="2:14" ht="12.75" x14ac:dyDescent="0.2">
      <c r="B960" s="433" t="str">
        <f>IF(Tabla1[[#This Row],[Código_Actividad]]="","",CONCATENATE(Tabla1[[#This Row],[POA]],".",Tabla1[[#This Row],[SRS]],".",Tabla1[[#This Row],[AREA]],".",Tabla1[[#This Row],[TIPO]]))</f>
        <v>...</v>
      </c>
      <c r="C960" s="433"/>
      <c r="D960" s="433"/>
      <c r="E960" s="433"/>
      <c r="F960" s="433"/>
      <c r="G960" s="276" t="s">
        <v>1383</v>
      </c>
      <c r="H960" s="277" t="s">
        <v>1674</v>
      </c>
      <c r="I960" s="440" t="s">
        <v>1670</v>
      </c>
      <c r="J960" s="276">
        <v>1</v>
      </c>
      <c r="K960" s="279">
        <v>20000</v>
      </c>
      <c r="L960" s="279">
        <f>+[3]!Tabla1[[#This Row],[Precio Unitario]]*[3]!Tabla1[[#This Row],[Cantidad de Insumos]]</f>
        <v>20000</v>
      </c>
      <c r="M960" s="438">
        <v>239301</v>
      </c>
      <c r="N960" s="435" t="s">
        <v>1663</v>
      </c>
    </row>
    <row r="961" spans="2:14" ht="12.75" x14ac:dyDescent="0.2">
      <c r="B961" s="433" t="str">
        <f>IF(Tabla1[[#This Row],[Código_Actividad]]="","",CONCATENATE(Tabla1[[#This Row],[POA]],".",Tabla1[[#This Row],[SRS]],".",Tabla1[[#This Row],[AREA]],".",Tabla1[[#This Row],[TIPO]]))</f>
        <v>...</v>
      </c>
      <c r="C961" s="433"/>
      <c r="D961" s="433"/>
      <c r="E961" s="433"/>
      <c r="F961" s="433"/>
      <c r="G961" s="276" t="s">
        <v>1383</v>
      </c>
      <c r="H961" s="277" t="s">
        <v>1673</v>
      </c>
      <c r="I961" s="440" t="s">
        <v>1670</v>
      </c>
      <c r="J961" s="276">
        <v>1</v>
      </c>
      <c r="K961" s="279">
        <v>30000</v>
      </c>
      <c r="L961" s="279">
        <f>+[3]!Tabla1[[#This Row],[Precio Unitario]]*[3]!Tabla1[[#This Row],[Cantidad de Insumos]]</f>
        <v>30000</v>
      </c>
      <c r="M961" s="438">
        <v>239301</v>
      </c>
      <c r="N961" s="435" t="s">
        <v>1663</v>
      </c>
    </row>
    <row r="962" spans="2:14" ht="12.75" x14ac:dyDescent="0.2">
      <c r="B962" s="433" t="str">
        <f>IF(Tabla1[[#This Row],[Código_Actividad]]="","",CONCATENATE(Tabla1[[#This Row],[POA]],".",Tabla1[[#This Row],[SRS]],".",Tabla1[[#This Row],[AREA]],".",Tabla1[[#This Row],[TIPO]]))</f>
        <v>...</v>
      </c>
      <c r="C962" s="433"/>
      <c r="D962" s="433"/>
      <c r="E962" s="433"/>
      <c r="F962" s="433"/>
      <c r="G962" s="276" t="s">
        <v>1383</v>
      </c>
      <c r="H962" s="277" t="s">
        <v>1708</v>
      </c>
      <c r="I962" s="440" t="s">
        <v>1714</v>
      </c>
      <c r="J962" s="276">
        <v>5</v>
      </c>
      <c r="K962" s="279">
        <v>300</v>
      </c>
      <c r="L962" s="279">
        <f>+[3]!Tabla1[[#This Row],[Precio Unitario]]*[3]!Tabla1[[#This Row],[Cantidad de Insumos]]</f>
        <v>1500</v>
      </c>
      <c r="M962" s="438">
        <v>239301</v>
      </c>
      <c r="N962" s="435" t="s">
        <v>1663</v>
      </c>
    </row>
    <row r="963" spans="2:14" ht="12.75" x14ac:dyDescent="0.2">
      <c r="B963" s="433" t="str">
        <f>IF(Tabla1[[#This Row],[Código_Actividad]]="","",CONCATENATE(Tabla1[[#This Row],[POA]],".",Tabla1[[#This Row],[SRS]],".",Tabla1[[#This Row],[AREA]],".",Tabla1[[#This Row],[TIPO]]))</f>
        <v>...</v>
      </c>
      <c r="C963" s="433"/>
      <c r="D963" s="433"/>
      <c r="E963" s="433"/>
      <c r="F963" s="433"/>
      <c r="G963" s="276" t="s">
        <v>1383</v>
      </c>
      <c r="H963" s="277" t="s">
        <v>1661</v>
      </c>
      <c r="I963" s="440" t="s">
        <v>1662</v>
      </c>
      <c r="J963" s="276">
        <v>1</v>
      </c>
      <c r="K963" s="279">
        <v>350</v>
      </c>
      <c r="L963" s="279">
        <f>+[3]!Tabla1[[#This Row],[Precio Unitario]]*[3]!Tabla1[[#This Row],[Cantidad de Insumos]]</f>
        <v>350</v>
      </c>
      <c r="M963" s="438">
        <v>239301</v>
      </c>
      <c r="N963" s="435" t="s">
        <v>1663</v>
      </c>
    </row>
    <row r="964" spans="2:14" ht="12.75" x14ac:dyDescent="0.2">
      <c r="B964" s="433" t="str">
        <f>IF(Tabla1[[#This Row],[Código_Actividad]]="","",CONCATENATE(Tabla1[[#This Row],[POA]],".",Tabla1[[#This Row],[SRS]],".",Tabla1[[#This Row],[AREA]],".",Tabla1[[#This Row],[TIPO]]))</f>
        <v>...</v>
      </c>
      <c r="C964" s="433"/>
      <c r="D964" s="433"/>
      <c r="E964" s="433"/>
      <c r="F964" s="433"/>
      <c r="G964" s="276" t="s">
        <v>1383</v>
      </c>
      <c r="H964" s="277" t="s">
        <v>1762</v>
      </c>
      <c r="I964" s="440" t="s">
        <v>1662</v>
      </c>
      <c r="J964" s="276">
        <v>5</v>
      </c>
      <c r="K964" s="279">
        <v>200</v>
      </c>
      <c r="L964" s="279">
        <f>+[3]!Tabla1[[#This Row],[Precio Unitario]]*[3]!Tabla1[[#This Row],[Cantidad de Insumos]]</f>
        <v>1000</v>
      </c>
      <c r="M964" s="438">
        <v>239301</v>
      </c>
      <c r="N964" s="435" t="s">
        <v>1663</v>
      </c>
    </row>
    <row r="965" spans="2:14" ht="12.75" x14ac:dyDescent="0.2">
      <c r="B965" s="433" t="str">
        <f>IF(Tabla1[[#This Row],[Código_Actividad]]="","",CONCATENATE(Tabla1[[#This Row],[POA]],".",Tabla1[[#This Row],[SRS]],".",Tabla1[[#This Row],[AREA]],".",Tabla1[[#This Row],[TIPO]]))</f>
        <v>...</v>
      </c>
      <c r="C965" s="433"/>
      <c r="D965" s="433"/>
      <c r="E965" s="433"/>
      <c r="F965" s="433"/>
      <c r="G965" s="276" t="s">
        <v>1384</v>
      </c>
      <c r="H965" s="277" t="s">
        <v>1666</v>
      </c>
      <c r="I965" s="440" t="s">
        <v>1662</v>
      </c>
      <c r="J965" s="276">
        <v>5</v>
      </c>
      <c r="K965" s="279">
        <v>200</v>
      </c>
      <c r="L965" s="279">
        <f>+[3]!Tabla1[[#This Row],[Precio Unitario]]*[3]!Tabla1[[#This Row],[Cantidad de Insumos]]</f>
        <v>1000</v>
      </c>
      <c r="M965" s="438">
        <v>239301</v>
      </c>
      <c r="N965" s="435" t="s">
        <v>1663</v>
      </c>
    </row>
    <row r="966" spans="2:14" ht="12.75" x14ac:dyDescent="0.2">
      <c r="B966" s="433" t="str">
        <f>IF(Tabla1[[#This Row],[Código_Actividad]]="","",CONCATENATE(Tabla1[[#This Row],[POA]],".",Tabla1[[#This Row],[SRS]],".",Tabla1[[#This Row],[AREA]],".",Tabla1[[#This Row],[TIPO]]))</f>
        <v>...</v>
      </c>
      <c r="C966" s="433"/>
      <c r="D966" s="433"/>
      <c r="E966" s="433"/>
      <c r="F966" s="433"/>
      <c r="G966" s="276" t="s">
        <v>1384</v>
      </c>
      <c r="H966" s="277" t="s">
        <v>1664</v>
      </c>
      <c r="I966" s="440" t="s">
        <v>1665</v>
      </c>
      <c r="J966" s="276">
        <v>1</v>
      </c>
      <c r="K966" s="279">
        <v>300</v>
      </c>
      <c r="L966" s="279">
        <f>+[3]!Tabla1[[#This Row],[Precio Unitario]]*[3]!Tabla1[[#This Row],[Cantidad de Insumos]]</f>
        <v>300</v>
      </c>
      <c r="M966" s="438">
        <v>239301</v>
      </c>
      <c r="N966" s="435" t="s">
        <v>1663</v>
      </c>
    </row>
    <row r="967" spans="2:14" ht="12.75" x14ac:dyDescent="0.2">
      <c r="B967" s="433" t="str">
        <f>IF(Tabla1[[#This Row],[Código_Actividad]]="","",CONCATENATE(Tabla1[[#This Row],[POA]],".",Tabla1[[#This Row],[SRS]],".",Tabla1[[#This Row],[AREA]],".",Tabla1[[#This Row],[TIPO]]))</f>
        <v>...</v>
      </c>
      <c r="C967" s="433"/>
      <c r="D967" s="433"/>
      <c r="E967" s="433"/>
      <c r="F967" s="433"/>
      <c r="G967" s="276" t="s">
        <v>1384</v>
      </c>
      <c r="H967" s="277" t="s">
        <v>1661</v>
      </c>
      <c r="I967" s="440" t="s">
        <v>1662</v>
      </c>
      <c r="J967" s="276">
        <v>1</v>
      </c>
      <c r="K967" s="279">
        <v>350</v>
      </c>
      <c r="L967" s="279">
        <f>+[3]!Tabla1[[#This Row],[Precio Unitario]]*[3]!Tabla1[[#This Row],[Cantidad de Insumos]]</f>
        <v>350</v>
      </c>
      <c r="M967" s="438">
        <v>239301</v>
      </c>
      <c r="N967" s="435" t="s">
        <v>1663</v>
      </c>
    </row>
    <row r="968" spans="2:14" ht="12.75" x14ac:dyDescent="0.2">
      <c r="B968" s="433" t="str">
        <f>IF(Tabla1[[#This Row],[Código_Actividad]]="","",CONCATENATE(Tabla1[[#This Row],[POA]],".",Tabla1[[#This Row],[SRS]],".",Tabla1[[#This Row],[AREA]],".",Tabla1[[#This Row],[TIPO]]))</f>
        <v>...</v>
      </c>
      <c r="C968" s="433"/>
      <c r="D968" s="433"/>
      <c r="E968" s="433"/>
      <c r="F968" s="433"/>
      <c r="G968" s="276" t="s">
        <v>1384</v>
      </c>
      <c r="H968" s="277" t="s">
        <v>1711</v>
      </c>
      <c r="I968" s="440" t="s">
        <v>1718</v>
      </c>
      <c r="J968" s="276">
        <v>1</v>
      </c>
      <c r="K968" s="279">
        <v>100</v>
      </c>
      <c r="L968" s="279">
        <f>+[3]!Tabla1[[#This Row],[Precio Unitario]]*[3]!Tabla1[[#This Row],[Cantidad de Insumos]]</f>
        <v>100</v>
      </c>
      <c r="M968" s="438">
        <v>239301</v>
      </c>
      <c r="N968" s="435" t="s">
        <v>1663</v>
      </c>
    </row>
    <row r="969" spans="2:14" ht="12.75" x14ac:dyDescent="0.2">
      <c r="B969" s="433" t="str">
        <f>IF(Tabla1[[#This Row],[Código_Actividad]]="","",CONCATENATE(Tabla1[[#This Row],[POA]],".",Tabla1[[#This Row],[SRS]],".",Tabla1[[#This Row],[AREA]],".",Tabla1[[#This Row],[TIPO]]))</f>
        <v>...</v>
      </c>
      <c r="C969" s="433"/>
      <c r="D969" s="433"/>
      <c r="E969" s="433"/>
      <c r="F969" s="433"/>
      <c r="G969" s="276" t="s">
        <v>1384</v>
      </c>
      <c r="H969" s="277" t="s">
        <v>1775</v>
      </c>
      <c r="I969" s="440" t="s">
        <v>1670</v>
      </c>
      <c r="J969" s="276">
        <v>1</v>
      </c>
      <c r="K969" s="279">
        <v>20000</v>
      </c>
      <c r="L969" s="279">
        <f>+[3]!Tabla1[[#This Row],[Precio Unitario]]*[3]!Tabla1[[#This Row],[Cantidad de Insumos]]</f>
        <v>20000</v>
      </c>
      <c r="M969" s="438">
        <v>239301</v>
      </c>
      <c r="N969" s="435" t="s">
        <v>1663</v>
      </c>
    </row>
    <row r="970" spans="2:14" ht="12.75" x14ac:dyDescent="0.2">
      <c r="B970" s="433" t="str">
        <f>IF(Tabla1[[#This Row],[Código_Actividad]]="","",CONCATENATE(Tabla1[[#This Row],[POA]],".",Tabla1[[#This Row],[SRS]],".",Tabla1[[#This Row],[AREA]],".",Tabla1[[#This Row],[TIPO]]))</f>
        <v>...</v>
      </c>
      <c r="C970" s="433"/>
      <c r="D970" s="433"/>
      <c r="E970" s="433"/>
      <c r="F970" s="433"/>
      <c r="G970" s="276" t="s">
        <v>1385</v>
      </c>
      <c r="H970" s="277" t="s">
        <v>1664</v>
      </c>
      <c r="I970" s="440" t="s">
        <v>1665</v>
      </c>
      <c r="J970" s="276">
        <v>1</v>
      </c>
      <c r="K970" s="279">
        <v>300</v>
      </c>
      <c r="L970" s="279">
        <f>+[3]!Tabla1[[#This Row],[Precio Unitario]]*[3]!Tabla1[[#This Row],[Cantidad de Insumos]]</f>
        <v>300</v>
      </c>
      <c r="M970" s="438">
        <v>239301</v>
      </c>
      <c r="N970" s="435" t="s">
        <v>1663</v>
      </c>
    </row>
    <row r="971" spans="2:14" ht="12.75" x14ac:dyDescent="0.2">
      <c r="B971" s="433" t="str">
        <f>IF(Tabla1[[#This Row],[Código_Actividad]]="","",CONCATENATE(Tabla1[[#This Row],[POA]],".",Tabla1[[#This Row],[SRS]],".",Tabla1[[#This Row],[AREA]],".",Tabla1[[#This Row],[TIPO]]))</f>
        <v>...</v>
      </c>
      <c r="C971" s="433"/>
      <c r="D971" s="433"/>
      <c r="E971" s="433"/>
      <c r="F971" s="433"/>
      <c r="G971" s="276" t="s">
        <v>1385</v>
      </c>
      <c r="H971" s="277" t="s">
        <v>1675</v>
      </c>
      <c r="I971" s="440" t="s">
        <v>1670</v>
      </c>
      <c r="J971" s="276">
        <v>1</v>
      </c>
      <c r="K971" s="279">
        <v>20000</v>
      </c>
      <c r="L971" s="279">
        <f>+[3]!Tabla1[[#This Row],[Precio Unitario]]*[3]!Tabla1[[#This Row],[Cantidad de Insumos]]</f>
        <v>20000</v>
      </c>
      <c r="M971" s="438">
        <v>239301</v>
      </c>
      <c r="N971" s="435" t="s">
        <v>1663</v>
      </c>
    </row>
    <row r="972" spans="2:14" ht="12.75" x14ac:dyDescent="0.2">
      <c r="B972" s="433" t="str">
        <f>IF(Tabla1[[#This Row],[Código_Actividad]]="","",CONCATENATE(Tabla1[[#This Row],[POA]],".",Tabla1[[#This Row],[SRS]],".",Tabla1[[#This Row],[AREA]],".",Tabla1[[#This Row],[TIPO]]))</f>
        <v>...</v>
      </c>
      <c r="C972" s="433"/>
      <c r="D972" s="433"/>
      <c r="E972" s="433"/>
      <c r="F972" s="433"/>
      <c r="G972" s="276" t="s">
        <v>1385</v>
      </c>
      <c r="H972" s="277" t="s">
        <v>1762</v>
      </c>
      <c r="I972" s="440" t="s">
        <v>1662</v>
      </c>
      <c r="J972" s="276">
        <v>2</v>
      </c>
      <c r="K972" s="279">
        <v>200</v>
      </c>
      <c r="L972" s="279">
        <f>+[3]!Tabla1[[#This Row],[Precio Unitario]]*[3]!Tabla1[[#This Row],[Cantidad de Insumos]]</f>
        <v>400</v>
      </c>
      <c r="M972" s="438">
        <v>239301</v>
      </c>
      <c r="N972" s="435" t="s">
        <v>1663</v>
      </c>
    </row>
    <row r="973" spans="2:14" ht="12.75" x14ac:dyDescent="0.2">
      <c r="B973" s="433" t="str">
        <f>IF(Tabla1[[#This Row],[Código_Actividad]]="","",CONCATENATE(Tabla1[[#This Row],[POA]],".",Tabla1[[#This Row],[SRS]],".",Tabla1[[#This Row],[AREA]],".",Tabla1[[#This Row],[TIPO]]))</f>
        <v>...</v>
      </c>
      <c r="C973" s="433"/>
      <c r="D973" s="433"/>
      <c r="E973" s="433"/>
      <c r="F973" s="433"/>
      <c r="G973" s="276" t="s">
        <v>1385</v>
      </c>
      <c r="H973" s="277" t="s">
        <v>1715</v>
      </c>
      <c r="I973" s="440" t="s">
        <v>1662</v>
      </c>
      <c r="J973" s="276">
        <v>2</v>
      </c>
      <c r="K973" s="279">
        <v>350</v>
      </c>
      <c r="L973" s="279">
        <f>+[3]!Tabla1[[#This Row],[Precio Unitario]]*[3]!Tabla1[[#This Row],[Cantidad de Insumos]]</f>
        <v>700</v>
      </c>
      <c r="M973" s="438">
        <v>239301</v>
      </c>
      <c r="N973" s="435" t="s">
        <v>1663</v>
      </c>
    </row>
    <row r="974" spans="2:14" ht="12.75" x14ac:dyDescent="0.2">
      <c r="B974" s="433" t="str">
        <f>IF(Tabla1[[#This Row],[Código_Actividad]]="","",CONCATENATE(Tabla1[[#This Row],[POA]],".",Tabla1[[#This Row],[SRS]],".",Tabla1[[#This Row],[AREA]],".",Tabla1[[#This Row],[TIPO]]))</f>
        <v>...</v>
      </c>
      <c r="C974" s="433"/>
      <c r="D974" s="433"/>
      <c r="E974" s="433"/>
      <c r="F974" s="433"/>
      <c r="G974" s="276" t="s">
        <v>1386</v>
      </c>
      <c r="H974" s="277" t="s">
        <v>1664</v>
      </c>
      <c r="I974" s="440" t="s">
        <v>1665</v>
      </c>
      <c r="J974" s="276">
        <v>5</v>
      </c>
      <c r="K974" s="279">
        <v>300</v>
      </c>
      <c r="L974" s="279">
        <f>+[3]!Tabla1[[#This Row],[Precio Unitario]]*[3]!Tabla1[[#This Row],[Cantidad de Insumos]]</f>
        <v>1500</v>
      </c>
      <c r="M974" s="438">
        <v>239301</v>
      </c>
      <c r="N974" s="435" t="s">
        <v>1663</v>
      </c>
    </row>
    <row r="975" spans="2:14" ht="12.75" x14ac:dyDescent="0.2">
      <c r="B975" s="433" t="str">
        <f>IF(Tabla1[[#This Row],[Código_Actividad]]="","",CONCATENATE(Tabla1[[#This Row],[POA]],".",Tabla1[[#This Row],[SRS]],".",Tabla1[[#This Row],[AREA]],".",Tabla1[[#This Row],[TIPO]]))</f>
        <v>...</v>
      </c>
      <c r="C975" s="433"/>
      <c r="D975" s="433"/>
      <c r="E975" s="433"/>
      <c r="F975" s="433"/>
      <c r="G975" s="276" t="s">
        <v>1386</v>
      </c>
      <c r="H975" s="277" t="s">
        <v>1675</v>
      </c>
      <c r="I975" s="440" t="s">
        <v>1670</v>
      </c>
      <c r="J975" s="276">
        <v>1</v>
      </c>
      <c r="K975" s="279">
        <v>20000</v>
      </c>
      <c r="L975" s="279">
        <f>+[3]!Tabla1[[#This Row],[Precio Unitario]]*[3]!Tabla1[[#This Row],[Cantidad de Insumos]]</f>
        <v>20000</v>
      </c>
      <c r="M975" s="438">
        <v>239301</v>
      </c>
      <c r="N975" s="435" t="s">
        <v>1663</v>
      </c>
    </row>
    <row r="976" spans="2:14" ht="12.75" x14ac:dyDescent="0.2">
      <c r="B976" s="433" t="str">
        <f>IF(Tabla1[[#This Row],[Código_Actividad]]="","",CONCATENATE(Tabla1[[#This Row],[POA]],".",Tabla1[[#This Row],[SRS]],".",Tabla1[[#This Row],[AREA]],".",Tabla1[[#This Row],[TIPO]]))</f>
        <v>...</v>
      </c>
      <c r="C976" s="433"/>
      <c r="D976" s="433"/>
      <c r="E976" s="433"/>
      <c r="F976" s="433"/>
      <c r="G976" s="276" t="s">
        <v>1386</v>
      </c>
      <c r="H976" s="277" t="s">
        <v>1762</v>
      </c>
      <c r="I976" s="440" t="s">
        <v>1662</v>
      </c>
      <c r="J976" s="276">
        <v>5</v>
      </c>
      <c r="K976" s="279">
        <v>200</v>
      </c>
      <c r="L976" s="279">
        <f>+[3]!Tabla1[[#This Row],[Precio Unitario]]*[3]!Tabla1[[#This Row],[Cantidad de Insumos]]</f>
        <v>1000</v>
      </c>
      <c r="M976" s="438">
        <v>239301</v>
      </c>
      <c r="N976" s="435" t="s">
        <v>1663</v>
      </c>
    </row>
    <row r="977" spans="2:14" ht="12.75" x14ac:dyDescent="0.2">
      <c r="B977" s="433" t="str">
        <f>IF(Tabla1[[#This Row],[Código_Actividad]]="","",CONCATENATE(Tabla1[[#This Row],[POA]],".",Tabla1[[#This Row],[SRS]],".",Tabla1[[#This Row],[AREA]],".",Tabla1[[#This Row],[TIPO]]))</f>
        <v>...</v>
      </c>
      <c r="C977" s="433"/>
      <c r="D977" s="433"/>
      <c r="E977" s="433"/>
      <c r="F977" s="433"/>
      <c r="G977" s="276" t="s">
        <v>1386</v>
      </c>
      <c r="H977" s="277" t="s">
        <v>1715</v>
      </c>
      <c r="I977" s="440" t="s">
        <v>1662</v>
      </c>
      <c r="J977" s="276">
        <v>2</v>
      </c>
      <c r="K977" s="279">
        <v>350</v>
      </c>
      <c r="L977" s="279">
        <f>+[3]!Tabla1[[#This Row],[Precio Unitario]]*[3]!Tabla1[[#This Row],[Cantidad de Insumos]]</f>
        <v>700</v>
      </c>
      <c r="M977" s="438">
        <v>239301</v>
      </c>
      <c r="N977" s="435" t="s">
        <v>1663</v>
      </c>
    </row>
    <row r="978" spans="2:14" ht="12.75" x14ac:dyDescent="0.2">
      <c r="B978" s="433" t="str">
        <f>IF(Tabla1[[#This Row],[Código_Actividad]]="","",CONCATENATE(Tabla1[[#This Row],[POA]],".",Tabla1[[#This Row],[SRS]],".",Tabla1[[#This Row],[AREA]],".",Tabla1[[#This Row],[TIPO]]))</f>
        <v>...</v>
      </c>
      <c r="C978" s="433"/>
      <c r="D978" s="433"/>
      <c r="E978" s="433"/>
      <c r="F978" s="433"/>
      <c r="G978" s="434" t="s">
        <v>1401</v>
      </c>
      <c r="H978" s="435" t="s">
        <v>1664</v>
      </c>
      <c r="I978" s="436" t="s">
        <v>1665</v>
      </c>
      <c r="J978" s="434">
        <v>12</v>
      </c>
      <c r="K978" s="437">
        <v>300</v>
      </c>
      <c r="L978" s="437">
        <f>+[3]!Tabla1[[#This Row],[Precio Unitario]]*[3]!Tabla1[[#This Row],[Cantidad de Insumos]]</f>
        <v>3600</v>
      </c>
      <c r="M978" s="438">
        <v>239301</v>
      </c>
      <c r="N978" s="435" t="s">
        <v>1663</v>
      </c>
    </row>
    <row r="979" spans="2:14" ht="12.75" x14ac:dyDescent="0.2">
      <c r="B979" s="433" t="str">
        <f>IF(Tabla1[[#This Row],[Código_Actividad]]="","",CONCATENATE(Tabla1[[#This Row],[POA]],".",Tabla1[[#This Row],[SRS]],".",Tabla1[[#This Row],[AREA]],".",Tabla1[[#This Row],[TIPO]]))</f>
        <v>...</v>
      </c>
      <c r="C979" s="433"/>
      <c r="D979" s="433"/>
      <c r="E979" s="433"/>
      <c r="F979" s="433"/>
      <c r="G979" s="434" t="s">
        <v>1401</v>
      </c>
      <c r="H979" s="435" t="s">
        <v>1675</v>
      </c>
      <c r="I979" s="436" t="s">
        <v>1670</v>
      </c>
      <c r="J979" s="434">
        <v>1</v>
      </c>
      <c r="K979" s="437">
        <v>20000</v>
      </c>
      <c r="L979" s="437">
        <f>+[3]!Tabla1[[#This Row],[Precio Unitario]]*[3]!Tabla1[[#This Row],[Cantidad de Insumos]]</f>
        <v>20000</v>
      </c>
      <c r="M979" s="438">
        <v>239301</v>
      </c>
      <c r="N979" s="435" t="s">
        <v>1663</v>
      </c>
    </row>
    <row r="980" spans="2:14" ht="12.75" x14ac:dyDescent="0.2">
      <c r="B980" s="433" t="str">
        <f>IF(Tabla1[[#This Row],[Código_Actividad]]="","",CONCATENATE(Tabla1[[#This Row],[POA]],".",Tabla1[[#This Row],[SRS]],".",Tabla1[[#This Row],[AREA]],".",Tabla1[[#This Row],[TIPO]]))</f>
        <v>...</v>
      </c>
      <c r="C980" s="433"/>
      <c r="D980" s="433"/>
      <c r="E980" s="433"/>
      <c r="F980" s="433"/>
      <c r="G980" s="434" t="s">
        <v>1401</v>
      </c>
      <c r="H980" s="435" t="s">
        <v>1762</v>
      </c>
      <c r="I980" s="436" t="s">
        <v>1662</v>
      </c>
      <c r="J980" s="434">
        <v>5</v>
      </c>
      <c r="K980" s="437">
        <v>200</v>
      </c>
      <c r="L980" s="437">
        <f>+[3]!Tabla1[[#This Row],[Precio Unitario]]*[3]!Tabla1[[#This Row],[Cantidad de Insumos]]</f>
        <v>1000</v>
      </c>
      <c r="M980" s="438">
        <v>239301</v>
      </c>
      <c r="N980" s="435" t="s">
        <v>1663</v>
      </c>
    </row>
    <row r="981" spans="2:14" ht="12.75" x14ac:dyDescent="0.2">
      <c r="B981" s="433" t="str">
        <f>IF(Tabla1[[#This Row],[Código_Actividad]]="","",CONCATENATE(Tabla1[[#This Row],[POA]],".",Tabla1[[#This Row],[SRS]],".",Tabla1[[#This Row],[AREA]],".",Tabla1[[#This Row],[TIPO]]))</f>
        <v>...</v>
      </c>
      <c r="C981" s="433"/>
      <c r="D981" s="433"/>
      <c r="E981" s="433"/>
      <c r="F981" s="433"/>
      <c r="G981" s="434" t="s">
        <v>1401</v>
      </c>
      <c r="H981" s="435" t="s">
        <v>1715</v>
      </c>
      <c r="I981" s="436" t="s">
        <v>1662</v>
      </c>
      <c r="J981" s="434">
        <v>5</v>
      </c>
      <c r="K981" s="437">
        <v>350</v>
      </c>
      <c r="L981" s="437">
        <f>+[3]!Tabla1[[#This Row],[Precio Unitario]]*[3]!Tabla1[[#This Row],[Cantidad de Insumos]]</f>
        <v>1750</v>
      </c>
      <c r="M981" s="438">
        <v>239301</v>
      </c>
      <c r="N981" s="435" t="s">
        <v>1663</v>
      </c>
    </row>
    <row r="982" spans="2:14" ht="12.75" x14ac:dyDescent="0.2">
      <c r="B982" s="433" t="str">
        <f>IF(Tabla1[[#This Row],[Código_Actividad]]="","",CONCATENATE(Tabla1[[#This Row],[POA]],".",Tabla1[[#This Row],[SRS]],".",Tabla1[[#This Row],[AREA]],".",Tabla1[[#This Row],[TIPO]]))</f>
        <v>...</v>
      </c>
      <c r="C982" s="433"/>
      <c r="D982" s="433"/>
      <c r="E982" s="433"/>
      <c r="F982" s="433"/>
      <c r="G982" s="434" t="s">
        <v>1654</v>
      </c>
      <c r="H982" s="435" t="s">
        <v>1664</v>
      </c>
      <c r="I982" s="436" t="s">
        <v>1665</v>
      </c>
      <c r="J982" s="434">
        <v>5</v>
      </c>
      <c r="K982" s="437">
        <v>300</v>
      </c>
      <c r="L982" s="437">
        <f>+[3]!Tabla1[[#This Row],[Precio Unitario]]*[3]!Tabla1[[#This Row],[Cantidad de Insumos]]</f>
        <v>1500</v>
      </c>
      <c r="M982" s="438">
        <v>239301</v>
      </c>
      <c r="N982" s="435" t="s">
        <v>1663</v>
      </c>
    </row>
    <row r="983" spans="2:14" ht="12.75" x14ac:dyDescent="0.2">
      <c r="B983" s="433" t="str">
        <f>IF(Tabla1[[#This Row],[Código_Actividad]]="","",CONCATENATE(Tabla1[[#This Row],[POA]],".",Tabla1[[#This Row],[SRS]],".",Tabla1[[#This Row],[AREA]],".",Tabla1[[#This Row],[TIPO]]))</f>
        <v>...</v>
      </c>
      <c r="C983" s="433"/>
      <c r="D983" s="433"/>
      <c r="E983" s="433"/>
      <c r="F983" s="433"/>
      <c r="G983" s="434" t="s">
        <v>1654</v>
      </c>
      <c r="H983" s="435" t="s">
        <v>1675</v>
      </c>
      <c r="I983" s="436" t="s">
        <v>1670</v>
      </c>
      <c r="J983" s="434">
        <v>1</v>
      </c>
      <c r="K983" s="437">
        <v>20000</v>
      </c>
      <c r="L983" s="437">
        <f>+[3]!Tabla1[[#This Row],[Precio Unitario]]*[3]!Tabla1[[#This Row],[Cantidad de Insumos]]</f>
        <v>20000</v>
      </c>
      <c r="M983" s="438">
        <v>239301</v>
      </c>
      <c r="N983" s="435" t="s">
        <v>1663</v>
      </c>
    </row>
    <row r="984" spans="2:14" ht="12.75" x14ac:dyDescent="0.2">
      <c r="B984" s="433" t="str">
        <f>IF(Tabla1[[#This Row],[Código_Actividad]]="","",CONCATENATE(Tabla1[[#This Row],[POA]],".",Tabla1[[#This Row],[SRS]],".",Tabla1[[#This Row],[AREA]],".",Tabla1[[#This Row],[TIPO]]))</f>
        <v>...</v>
      </c>
      <c r="C984" s="433"/>
      <c r="D984" s="433"/>
      <c r="E984" s="433"/>
      <c r="F984" s="433"/>
      <c r="G984" s="434" t="s">
        <v>1654</v>
      </c>
      <c r="H984" s="435" t="s">
        <v>1762</v>
      </c>
      <c r="I984" s="436" t="s">
        <v>1662</v>
      </c>
      <c r="J984" s="434">
        <v>3</v>
      </c>
      <c r="K984" s="437">
        <v>200</v>
      </c>
      <c r="L984" s="437">
        <f>+[3]!Tabla1[[#This Row],[Precio Unitario]]*[3]!Tabla1[[#This Row],[Cantidad de Insumos]]</f>
        <v>600</v>
      </c>
      <c r="M984" s="438">
        <v>239301</v>
      </c>
      <c r="N984" s="435" t="s">
        <v>1663</v>
      </c>
    </row>
    <row r="985" spans="2:14" ht="12.75" x14ac:dyDescent="0.2">
      <c r="B985" s="433" t="str">
        <f>IF(Tabla1[[#This Row],[Código_Actividad]]="","",CONCATENATE(Tabla1[[#This Row],[POA]],".",Tabla1[[#This Row],[SRS]],".",Tabla1[[#This Row],[AREA]],".",Tabla1[[#This Row],[TIPO]]))</f>
        <v>...</v>
      </c>
      <c r="C985" s="433"/>
      <c r="D985" s="433"/>
      <c r="E985" s="433"/>
      <c r="F985" s="433"/>
      <c r="G985" s="434" t="s">
        <v>1654</v>
      </c>
      <c r="H985" s="435" t="s">
        <v>1715</v>
      </c>
      <c r="I985" s="436" t="s">
        <v>1662</v>
      </c>
      <c r="J985" s="434">
        <v>2</v>
      </c>
      <c r="K985" s="437">
        <v>350</v>
      </c>
      <c r="L985" s="437">
        <f>+[3]!Tabla1[[#This Row],[Precio Unitario]]*[3]!Tabla1[[#This Row],[Cantidad de Insumos]]</f>
        <v>700</v>
      </c>
      <c r="M985" s="438">
        <v>239301</v>
      </c>
      <c r="N985" s="435" t="s">
        <v>1663</v>
      </c>
    </row>
    <row r="986" spans="2:14" ht="12.75" x14ac:dyDescent="0.2">
      <c r="B986" s="433" t="str">
        <f>IF(Tabla1[[#This Row],[Código_Actividad]]="","",CONCATENATE(Tabla1[[#This Row],[POA]],".",Tabla1[[#This Row],[SRS]],".",Tabla1[[#This Row],[AREA]],".",Tabla1[[#This Row],[TIPO]]))</f>
        <v>...</v>
      </c>
      <c r="C986" s="433"/>
      <c r="D986" s="433"/>
      <c r="E986" s="433"/>
      <c r="F986" s="433"/>
      <c r="G986" s="434" t="s">
        <v>1658</v>
      </c>
      <c r="H986" s="435" t="s">
        <v>1664</v>
      </c>
      <c r="I986" s="436" t="s">
        <v>1665</v>
      </c>
      <c r="J986" s="434">
        <v>5</v>
      </c>
      <c r="K986" s="437">
        <v>300</v>
      </c>
      <c r="L986" s="437">
        <f>+[3]!Tabla1[[#This Row],[Precio Unitario]]*[3]!Tabla1[[#This Row],[Cantidad de Insumos]]</f>
        <v>1500</v>
      </c>
      <c r="M986" s="438">
        <v>239301</v>
      </c>
      <c r="N986" s="435" t="s">
        <v>1663</v>
      </c>
    </row>
    <row r="987" spans="2:14" ht="12.75" x14ac:dyDescent="0.2">
      <c r="B987" s="433" t="str">
        <f>IF(Tabla1[[#This Row],[Código_Actividad]]="","",CONCATENATE(Tabla1[[#This Row],[POA]],".",Tabla1[[#This Row],[SRS]],".",Tabla1[[#This Row],[AREA]],".",Tabla1[[#This Row],[TIPO]]))</f>
        <v>...</v>
      </c>
      <c r="C987" s="433"/>
      <c r="D987" s="433"/>
      <c r="E987" s="433"/>
      <c r="F987" s="433"/>
      <c r="G987" s="434" t="s">
        <v>1658</v>
      </c>
      <c r="H987" s="435" t="s">
        <v>1675</v>
      </c>
      <c r="I987" s="436" t="s">
        <v>1670</v>
      </c>
      <c r="J987" s="434">
        <v>1</v>
      </c>
      <c r="K987" s="437">
        <v>20000</v>
      </c>
      <c r="L987" s="437">
        <f>+[3]!Tabla1[[#This Row],[Precio Unitario]]*[3]!Tabla1[[#This Row],[Cantidad de Insumos]]</f>
        <v>20000</v>
      </c>
      <c r="M987" s="438">
        <v>239301</v>
      </c>
      <c r="N987" s="435" t="s">
        <v>1663</v>
      </c>
    </row>
    <row r="988" spans="2:14" ht="12.75" x14ac:dyDescent="0.2">
      <c r="B988" s="433" t="str">
        <f>IF(Tabla1[[#This Row],[Código_Actividad]]="","",CONCATENATE(Tabla1[[#This Row],[POA]],".",Tabla1[[#This Row],[SRS]],".",Tabla1[[#This Row],[AREA]],".",Tabla1[[#This Row],[TIPO]]))</f>
        <v>...</v>
      </c>
      <c r="C988" s="433"/>
      <c r="D988" s="433"/>
      <c r="E988" s="433"/>
      <c r="F988" s="433"/>
      <c r="G988" s="434" t="s">
        <v>1658</v>
      </c>
      <c r="H988" s="435" t="s">
        <v>1762</v>
      </c>
      <c r="I988" s="436" t="s">
        <v>1662</v>
      </c>
      <c r="J988" s="434">
        <v>2</v>
      </c>
      <c r="K988" s="437">
        <v>200</v>
      </c>
      <c r="L988" s="437">
        <f>+[3]!Tabla1[[#This Row],[Precio Unitario]]*[3]!Tabla1[[#This Row],[Cantidad de Insumos]]</f>
        <v>400</v>
      </c>
      <c r="M988" s="438">
        <v>239301</v>
      </c>
      <c r="N988" s="435" t="s">
        <v>1663</v>
      </c>
    </row>
    <row r="989" spans="2:14" ht="12.75" x14ac:dyDescent="0.2">
      <c r="B989" s="433" t="str">
        <f>IF(Tabla1[[#This Row],[Código_Actividad]]="","",CONCATENATE(Tabla1[[#This Row],[POA]],".",Tabla1[[#This Row],[SRS]],".",Tabla1[[#This Row],[AREA]],".",Tabla1[[#This Row],[TIPO]]))</f>
        <v>...</v>
      </c>
      <c r="C989" s="433"/>
      <c r="D989" s="433"/>
      <c r="E989" s="433"/>
      <c r="F989" s="433"/>
      <c r="G989" s="434" t="s">
        <v>1658</v>
      </c>
      <c r="H989" s="435" t="s">
        <v>1715</v>
      </c>
      <c r="I989" s="436" t="s">
        <v>1662</v>
      </c>
      <c r="J989" s="434">
        <v>2</v>
      </c>
      <c r="K989" s="437">
        <v>350</v>
      </c>
      <c r="L989" s="437">
        <f>+[3]!Tabla1[[#This Row],[Precio Unitario]]*[3]!Tabla1[[#This Row],[Cantidad de Insumos]]</f>
        <v>700</v>
      </c>
      <c r="M989" s="438">
        <v>239301</v>
      </c>
      <c r="N989" s="435" t="s">
        <v>1663</v>
      </c>
    </row>
    <row r="990" spans="2:14" ht="12.75" x14ac:dyDescent="0.2">
      <c r="B990" s="433" t="str">
        <f>IF(Tabla1[[#This Row],[Código_Actividad]]="","",CONCATENATE(Tabla1[[#This Row],[POA]],".",Tabla1[[#This Row],[SRS]],".",Tabla1[[#This Row],[AREA]],".",Tabla1[[#This Row],[TIPO]]))</f>
        <v>...</v>
      </c>
      <c r="C990" s="433"/>
      <c r="D990" s="433"/>
      <c r="E990" s="433"/>
      <c r="F990" s="433"/>
      <c r="G990" s="276" t="s">
        <v>1402</v>
      </c>
      <c r="H990" s="277" t="s">
        <v>1664</v>
      </c>
      <c r="I990" s="440" t="s">
        <v>1665</v>
      </c>
      <c r="J990" s="276">
        <v>5</v>
      </c>
      <c r="K990" s="279">
        <v>300</v>
      </c>
      <c r="L990" s="279">
        <f>+[3]!Tabla1[[#This Row],[Precio Unitario]]*[3]!Tabla1[[#This Row],[Cantidad de Insumos]]</f>
        <v>1500</v>
      </c>
      <c r="M990" s="438">
        <v>239301</v>
      </c>
      <c r="N990" s="435" t="s">
        <v>1663</v>
      </c>
    </row>
    <row r="991" spans="2:14" ht="12.75" x14ac:dyDescent="0.2">
      <c r="B991" s="433" t="str">
        <f>IF(Tabla1[[#This Row],[Código_Actividad]]="","",CONCATENATE(Tabla1[[#This Row],[POA]],".",Tabla1[[#This Row],[SRS]],".",Tabla1[[#This Row],[AREA]],".",Tabla1[[#This Row],[TIPO]]))</f>
        <v>...</v>
      </c>
      <c r="C991" s="433"/>
      <c r="D991" s="433"/>
      <c r="E991" s="433"/>
      <c r="F991" s="433"/>
      <c r="G991" s="276" t="s">
        <v>1402</v>
      </c>
      <c r="H991" s="277" t="s">
        <v>1675</v>
      </c>
      <c r="I991" s="440" t="s">
        <v>1670</v>
      </c>
      <c r="J991" s="276">
        <v>1</v>
      </c>
      <c r="K991" s="279">
        <v>20000</v>
      </c>
      <c r="L991" s="279">
        <f>+[3]!Tabla1[[#This Row],[Precio Unitario]]*[3]!Tabla1[[#This Row],[Cantidad de Insumos]]</f>
        <v>20000</v>
      </c>
      <c r="M991" s="438">
        <v>239301</v>
      </c>
      <c r="N991" s="435" t="s">
        <v>1663</v>
      </c>
    </row>
    <row r="992" spans="2:14" ht="12.75" x14ac:dyDescent="0.2">
      <c r="B992" s="433" t="str">
        <f>IF(Tabla1[[#This Row],[Código_Actividad]]="","",CONCATENATE(Tabla1[[#This Row],[POA]],".",Tabla1[[#This Row],[SRS]],".",Tabla1[[#This Row],[AREA]],".",Tabla1[[#This Row],[TIPO]]))</f>
        <v>...</v>
      </c>
      <c r="C992" s="433"/>
      <c r="D992" s="433"/>
      <c r="E992" s="433"/>
      <c r="F992" s="433"/>
      <c r="G992" s="276" t="s">
        <v>1402</v>
      </c>
      <c r="H992" s="277" t="s">
        <v>1762</v>
      </c>
      <c r="I992" s="440" t="s">
        <v>1662</v>
      </c>
      <c r="J992" s="276">
        <v>2</v>
      </c>
      <c r="K992" s="279">
        <v>200</v>
      </c>
      <c r="L992" s="279">
        <f>+[3]!Tabla1[[#This Row],[Precio Unitario]]*[3]!Tabla1[[#This Row],[Cantidad de Insumos]]</f>
        <v>400</v>
      </c>
      <c r="M992" s="438">
        <v>239301</v>
      </c>
      <c r="N992" s="435" t="s">
        <v>1663</v>
      </c>
    </row>
    <row r="993" spans="2:14" ht="12.75" x14ac:dyDescent="0.2">
      <c r="B993" s="433" t="str">
        <f>IF(Tabla1[[#This Row],[Código_Actividad]]="","",CONCATENATE(Tabla1[[#This Row],[POA]],".",Tabla1[[#This Row],[SRS]],".",Tabla1[[#This Row],[AREA]],".",Tabla1[[#This Row],[TIPO]]))</f>
        <v>...</v>
      </c>
      <c r="C993" s="433"/>
      <c r="D993" s="433"/>
      <c r="E993" s="433"/>
      <c r="F993" s="433"/>
      <c r="G993" s="276" t="s">
        <v>1402</v>
      </c>
      <c r="H993" s="277" t="s">
        <v>1715</v>
      </c>
      <c r="I993" s="440" t="s">
        <v>1662</v>
      </c>
      <c r="J993" s="276">
        <v>2</v>
      </c>
      <c r="K993" s="279">
        <v>350</v>
      </c>
      <c r="L993" s="279">
        <f>+[3]!Tabla1[[#This Row],[Precio Unitario]]*[3]!Tabla1[[#This Row],[Cantidad de Insumos]]</f>
        <v>700</v>
      </c>
      <c r="M993" s="438">
        <v>239301</v>
      </c>
      <c r="N993" s="435" t="s">
        <v>1663</v>
      </c>
    </row>
    <row r="994" spans="2:14" ht="12.75" x14ac:dyDescent="0.2">
      <c r="B994" s="433" t="str">
        <f>IF(Tabla1[[#This Row],[Código_Actividad]]="","",CONCATENATE(Tabla1[[#This Row],[POA]],".",Tabla1[[#This Row],[SRS]],".",Tabla1[[#This Row],[AREA]],".",Tabla1[[#This Row],[TIPO]]))</f>
        <v>...</v>
      </c>
      <c r="C994" s="433"/>
      <c r="D994" s="433"/>
      <c r="E994" s="433"/>
      <c r="F994" s="433"/>
      <c r="G994" s="276" t="s">
        <v>1403</v>
      </c>
      <c r="H994" s="277" t="s">
        <v>1664</v>
      </c>
      <c r="I994" s="440" t="s">
        <v>1665</v>
      </c>
      <c r="J994" s="276">
        <v>5</v>
      </c>
      <c r="K994" s="279">
        <v>300</v>
      </c>
      <c r="L994" s="279">
        <f>+[3]!Tabla1[[#This Row],[Precio Unitario]]*[3]!Tabla1[[#This Row],[Cantidad de Insumos]]</f>
        <v>1500</v>
      </c>
      <c r="M994" s="438">
        <v>239301</v>
      </c>
      <c r="N994" s="435" t="s">
        <v>1663</v>
      </c>
    </row>
    <row r="995" spans="2:14" ht="12.75" x14ac:dyDescent="0.2">
      <c r="B995" s="433" t="str">
        <f>IF(Tabla1[[#This Row],[Código_Actividad]]="","",CONCATENATE(Tabla1[[#This Row],[POA]],".",Tabla1[[#This Row],[SRS]],".",Tabla1[[#This Row],[AREA]],".",Tabla1[[#This Row],[TIPO]]))</f>
        <v>...</v>
      </c>
      <c r="C995" s="433"/>
      <c r="D995" s="433"/>
      <c r="E995" s="433"/>
      <c r="F995" s="433"/>
      <c r="G995" s="434" t="s">
        <v>1403</v>
      </c>
      <c r="H995" s="435" t="s">
        <v>1675</v>
      </c>
      <c r="I995" s="436" t="s">
        <v>1670</v>
      </c>
      <c r="J995" s="434">
        <v>1</v>
      </c>
      <c r="K995" s="437">
        <v>20000</v>
      </c>
      <c r="L995" s="437">
        <f>+[3]!Tabla1[[#This Row],[Precio Unitario]]*[3]!Tabla1[[#This Row],[Cantidad de Insumos]]</f>
        <v>20000</v>
      </c>
      <c r="M995" s="438">
        <v>239301</v>
      </c>
      <c r="N995" s="435" t="s">
        <v>1663</v>
      </c>
    </row>
    <row r="996" spans="2:14" ht="12.75" x14ac:dyDescent="0.2">
      <c r="B996" s="433" t="str">
        <f>IF(Tabla1[[#This Row],[Código_Actividad]]="","",CONCATENATE(Tabla1[[#This Row],[POA]],".",Tabla1[[#This Row],[SRS]],".",Tabla1[[#This Row],[AREA]],".",Tabla1[[#This Row],[TIPO]]))</f>
        <v>...</v>
      </c>
      <c r="C996" s="433"/>
      <c r="D996" s="433"/>
      <c r="E996" s="433"/>
      <c r="F996" s="433"/>
      <c r="G996" s="434" t="s">
        <v>1403</v>
      </c>
      <c r="H996" s="435" t="s">
        <v>1762</v>
      </c>
      <c r="I996" s="436" t="s">
        <v>1662</v>
      </c>
      <c r="J996" s="434">
        <v>2</v>
      </c>
      <c r="K996" s="437">
        <v>200</v>
      </c>
      <c r="L996" s="437">
        <f>+[3]!Tabla1[[#This Row],[Precio Unitario]]*[3]!Tabla1[[#This Row],[Cantidad de Insumos]]</f>
        <v>400</v>
      </c>
      <c r="M996" s="438">
        <v>239301</v>
      </c>
      <c r="N996" s="435" t="s">
        <v>1663</v>
      </c>
    </row>
    <row r="997" spans="2:14" ht="12.75" x14ac:dyDescent="0.2">
      <c r="B997" s="433" t="str">
        <f>IF(Tabla1[[#This Row],[Código_Actividad]]="","",CONCATENATE(Tabla1[[#This Row],[POA]],".",Tabla1[[#This Row],[SRS]],".",Tabla1[[#This Row],[AREA]],".",Tabla1[[#This Row],[TIPO]]))</f>
        <v>...</v>
      </c>
      <c r="C997" s="433"/>
      <c r="D997" s="433"/>
      <c r="E997" s="433"/>
      <c r="F997" s="433"/>
      <c r="G997" s="434" t="s">
        <v>1403</v>
      </c>
      <c r="H997" s="435" t="s">
        <v>1715</v>
      </c>
      <c r="I997" s="436" t="s">
        <v>1662</v>
      </c>
      <c r="J997" s="434">
        <v>2</v>
      </c>
      <c r="K997" s="437">
        <v>350</v>
      </c>
      <c r="L997" s="437">
        <f>+[3]!Tabla1[[#This Row],[Precio Unitario]]*[3]!Tabla1[[#This Row],[Cantidad de Insumos]]</f>
        <v>700</v>
      </c>
      <c r="M997" s="438">
        <v>239301</v>
      </c>
      <c r="N997" s="435" t="s">
        <v>1663</v>
      </c>
    </row>
    <row r="998" spans="2:14" ht="12.75" x14ac:dyDescent="0.2">
      <c r="B998" s="433" t="str">
        <f>IF(Tabla1[[#This Row],[Código_Actividad]]="","",CONCATENATE(Tabla1[[#This Row],[POA]],".",Tabla1[[#This Row],[SRS]],".",Tabla1[[#This Row],[AREA]],".",Tabla1[[#This Row],[TIPO]]))</f>
        <v>...</v>
      </c>
      <c r="C998" s="433"/>
      <c r="D998" s="433"/>
      <c r="E998" s="433"/>
      <c r="F998" s="433"/>
      <c r="G998" s="276" t="s">
        <v>1404</v>
      </c>
      <c r="H998" s="277" t="s">
        <v>1672</v>
      </c>
      <c r="I998" s="440" t="s">
        <v>1662</v>
      </c>
      <c r="J998" s="276">
        <v>5</v>
      </c>
      <c r="K998" s="279">
        <v>80</v>
      </c>
      <c r="L998" s="279">
        <f>+[3]!Tabla1[[#This Row],[Precio Unitario]]*[3]!Tabla1[[#This Row],[Cantidad de Insumos]]</f>
        <v>400</v>
      </c>
      <c r="M998" s="438">
        <v>239301</v>
      </c>
      <c r="N998" s="435" t="s">
        <v>1663</v>
      </c>
    </row>
    <row r="999" spans="2:14" ht="12.75" x14ac:dyDescent="0.2">
      <c r="B999" s="433" t="str">
        <f>IF(Tabla1[[#This Row],[Código_Actividad]]="","",CONCATENATE(Tabla1[[#This Row],[POA]],".",Tabla1[[#This Row],[SRS]],".",Tabla1[[#This Row],[AREA]],".",Tabla1[[#This Row],[TIPO]]))</f>
        <v>...</v>
      </c>
      <c r="C999" s="433"/>
      <c r="D999" s="433"/>
      <c r="E999" s="433"/>
      <c r="F999" s="433"/>
      <c r="G999" s="276" t="s">
        <v>1404</v>
      </c>
      <c r="H999" s="277" t="s">
        <v>1805</v>
      </c>
      <c r="I999" s="440" t="s">
        <v>1670</v>
      </c>
      <c r="J999" s="276">
        <v>10</v>
      </c>
      <c r="K999" s="279">
        <v>5000</v>
      </c>
      <c r="L999" s="279">
        <f>+[3]!Tabla1[[#This Row],[Precio Unitario]]*[3]!Tabla1[[#This Row],[Cantidad de Insumos]]</f>
        <v>50000</v>
      </c>
      <c r="M999" s="438">
        <v>239301</v>
      </c>
      <c r="N999" s="435" t="s">
        <v>1663</v>
      </c>
    </row>
    <row r="1000" spans="2:14" ht="12.75" x14ac:dyDescent="0.2">
      <c r="B1000" s="433" t="str">
        <f>IF(Tabla1[[#This Row],[Código_Actividad]]="","",CONCATENATE(Tabla1[[#This Row],[POA]],".",Tabla1[[#This Row],[SRS]],".",Tabla1[[#This Row],[AREA]],".",Tabla1[[#This Row],[TIPO]]))</f>
        <v>...</v>
      </c>
      <c r="C1000" s="433"/>
      <c r="D1000" s="433"/>
      <c r="E1000" s="433"/>
      <c r="F1000" s="433"/>
      <c r="G1000" s="276" t="s">
        <v>1404</v>
      </c>
      <c r="H1000" s="277" t="s">
        <v>1806</v>
      </c>
      <c r="I1000" s="440" t="s">
        <v>1670</v>
      </c>
      <c r="J1000" s="276">
        <v>10</v>
      </c>
      <c r="K1000" s="279">
        <v>100</v>
      </c>
      <c r="L1000" s="279">
        <f>+[3]!Tabla1[[#This Row],[Precio Unitario]]*[3]!Tabla1[[#This Row],[Cantidad de Insumos]]</f>
        <v>1000</v>
      </c>
      <c r="M1000" s="438">
        <v>239301</v>
      </c>
      <c r="N1000" s="435" t="s">
        <v>1663</v>
      </c>
    </row>
    <row r="1001" spans="2:14" ht="12.75" x14ac:dyDescent="0.2">
      <c r="B1001" s="433" t="str">
        <f>IF(Tabla1[[#This Row],[Código_Actividad]]="","",CONCATENATE(Tabla1[[#This Row],[POA]],".",Tabla1[[#This Row],[SRS]],".",Tabla1[[#This Row],[AREA]],".",Tabla1[[#This Row],[TIPO]]))</f>
        <v>...</v>
      </c>
      <c r="C1001" s="433"/>
      <c r="D1001" s="433"/>
      <c r="E1001" s="433"/>
      <c r="F1001" s="433"/>
      <c r="G1001" s="276" t="s">
        <v>1404</v>
      </c>
      <c r="H1001" s="277" t="s">
        <v>1673</v>
      </c>
      <c r="I1001" s="440" t="s">
        <v>1670</v>
      </c>
      <c r="J1001" s="276">
        <v>1</v>
      </c>
      <c r="K1001" s="279">
        <v>30000</v>
      </c>
      <c r="L1001" s="279">
        <f>+[3]!Tabla1[[#This Row],[Precio Unitario]]*[3]!Tabla1[[#This Row],[Cantidad de Insumos]]</f>
        <v>30000</v>
      </c>
      <c r="M1001" s="438">
        <v>239301</v>
      </c>
      <c r="N1001" s="435" t="s">
        <v>1663</v>
      </c>
    </row>
    <row r="1002" spans="2:14" ht="12.75" x14ac:dyDescent="0.2">
      <c r="B1002" s="433" t="str">
        <f>IF(Tabla1[[#This Row],[Código_Actividad]]="","",CONCATENATE(Tabla1[[#This Row],[POA]],".",Tabla1[[#This Row],[SRS]],".",Tabla1[[#This Row],[AREA]],".",Tabla1[[#This Row],[TIPO]]))</f>
        <v>...</v>
      </c>
      <c r="C1002" s="433"/>
      <c r="D1002" s="433"/>
      <c r="E1002" s="433"/>
      <c r="F1002" s="433"/>
      <c r="G1002" s="276" t="s">
        <v>1404</v>
      </c>
      <c r="H1002" s="277" t="s">
        <v>1681</v>
      </c>
      <c r="I1002" s="440" t="s">
        <v>1662</v>
      </c>
      <c r="J1002" s="276">
        <v>5</v>
      </c>
      <c r="K1002" s="279">
        <v>250</v>
      </c>
      <c r="L1002" s="279">
        <f>+[3]!Tabla1[[#This Row],[Precio Unitario]]*[3]!Tabla1[[#This Row],[Cantidad de Insumos]]</f>
        <v>1250</v>
      </c>
      <c r="M1002" s="438">
        <v>239301</v>
      </c>
      <c r="N1002" s="435" t="s">
        <v>1663</v>
      </c>
    </row>
    <row r="1003" spans="2:14" ht="12.75" x14ac:dyDescent="0.2">
      <c r="B1003" s="433" t="str">
        <f>IF(Tabla1[[#This Row],[Código_Actividad]]="","",CONCATENATE(Tabla1[[#This Row],[POA]],".",Tabla1[[#This Row],[SRS]],".",Tabla1[[#This Row],[AREA]],".",Tabla1[[#This Row],[TIPO]]))</f>
        <v>...</v>
      </c>
      <c r="C1003" s="433"/>
      <c r="D1003" s="433"/>
      <c r="E1003" s="433"/>
      <c r="F1003" s="433"/>
      <c r="G1003" s="276" t="s">
        <v>1404</v>
      </c>
      <c r="H1003" s="277" t="s">
        <v>1661</v>
      </c>
      <c r="I1003" s="440" t="s">
        <v>1662</v>
      </c>
      <c r="J1003" s="276">
        <v>3</v>
      </c>
      <c r="K1003" s="279">
        <v>350</v>
      </c>
      <c r="L1003" s="279">
        <f>+[3]!Tabla1[[#This Row],[Precio Unitario]]*[3]!Tabla1[[#This Row],[Cantidad de Insumos]]</f>
        <v>1050</v>
      </c>
      <c r="M1003" s="438">
        <v>239301</v>
      </c>
      <c r="N1003" s="435" t="s">
        <v>1663</v>
      </c>
    </row>
    <row r="1004" spans="2:14" ht="12.75" x14ac:dyDescent="0.2">
      <c r="B1004" s="433" t="str">
        <f>IF(Tabla1[[#This Row],[Código_Actividad]]="","",CONCATENATE(Tabla1[[#This Row],[POA]],".",Tabla1[[#This Row],[SRS]],".",Tabla1[[#This Row],[AREA]],".",Tabla1[[#This Row],[TIPO]]))</f>
        <v>...</v>
      </c>
      <c r="C1004" s="433"/>
      <c r="D1004" s="433"/>
      <c r="E1004" s="433"/>
      <c r="F1004" s="433"/>
      <c r="G1004" s="276" t="s">
        <v>1404</v>
      </c>
      <c r="H1004" s="277" t="s">
        <v>1664</v>
      </c>
      <c r="I1004" s="440" t="s">
        <v>1665</v>
      </c>
      <c r="J1004" s="276">
        <v>10</v>
      </c>
      <c r="K1004" s="279">
        <v>300</v>
      </c>
      <c r="L1004" s="279">
        <f>+[3]!Tabla1[[#This Row],[Precio Unitario]]*[3]!Tabla1[[#This Row],[Cantidad de Insumos]]</f>
        <v>3000</v>
      </c>
      <c r="M1004" s="438">
        <v>239301</v>
      </c>
      <c r="N1004" s="435" t="s">
        <v>1663</v>
      </c>
    </row>
    <row r="1005" spans="2:14" ht="12.75" x14ac:dyDescent="0.2">
      <c r="B1005" s="433" t="str">
        <f>IF(Tabla1[[#This Row],[Código_Actividad]]="","",CONCATENATE(Tabla1[[#This Row],[POA]],".",Tabla1[[#This Row],[SRS]],".",Tabla1[[#This Row],[AREA]],".",Tabla1[[#This Row],[TIPO]]))</f>
        <v>...</v>
      </c>
      <c r="C1005" s="433"/>
      <c r="D1005" s="433"/>
      <c r="E1005" s="433"/>
      <c r="F1005" s="433"/>
      <c r="G1005" s="276" t="s">
        <v>1404</v>
      </c>
      <c r="H1005" s="277" t="s">
        <v>1676</v>
      </c>
      <c r="I1005" s="440" t="s">
        <v>1662</v>
      </c>
      <c r="J1005" s="276">
        <v>1</v>
      </c>
      <c r="K1005" s="279">
        <v>20000</v>
      </c>
      <c r="L1005" s="279">
        <f>+[3]!Tabla1[[#This Row],[Precio Unitario]]*[3]!Tabla1[[#This Row],[Cantidad de Insumos]]</f>
        <v>20000</v>
      </c>
      <c r="M1005" s="438">
        <v>239301</v>
      </c>
      <c r="N1005" s="435" t="s">
        <v>1663</v>
      </c>
    </row>
    <row r="1006" spans="2:14" ht="12.75" x14ac:dyDescent="0.2">
      <c r="B1006" s="433" t="str">
        <f>IF(Tabla1[[#This Row],[Código_Actividad]]="","",CONCATENATE(Tabla1[[#This Row],[POA]],".",Tabla1[[#This Row],[SRS]],".",Tabla1[[#This Row],[AREA]],".",Tabla1[[#This Row],[TIPO]]))</f>
        <v>...</v>
      </c>
      <c r="C1006" s="433"/>
      <c r="D1006" s="433"/>
      <c r="E1006" s="433"/>
      <c r="F1006" s="433"/>
      <c r="G1006" s="434" t="s">
        <v>1404</v>
      </c>
      <c r="H1006" s="435" t="s">
        <v>1666</v>
      </c>
      <c r="I1006" s="436" t="s">
        <v>1667</v>
      </c>
      <c r="J1006" s="434">
        <v>5</v>
      </c>
      <c r="K1006" s="437">
        <v>200</v>
      </c>
      <c r="L1006" s="437">
        <f>+[3]!Tabla1[[#This Row],[Precio Unitario]]*[3]!Tabla1[[#This Row],[Cantidad de Insumos]]</f>
        <v>1000</v>
      </c>
      <c r="M1006" s="438">
        <v>239301</v>
      </c>
      <c r="N1006" s="435" t="s">
        <v>1663</v>
      </c>
    </row>
    <row r="1007" spans="2:14" ht="12.75" x14ac:dyDescent="0.2">
      <c r="B1007" s="433" t="str">
        <f>IF(Tabla1[[#This Row],[Código_Actividad]]="","",CONCATENATE(Tabla1[[#This Row],[POA]],".",Tabla1[[#This Row],[SRS]],".",Tabla1[[#This Row],[AREA]],".",Tabla1[[#This Row],[TIPO]]))</f>
        <v>...</v>
      </c>
      <c r="C1007" s="433"/>
      <c r="D1007" s="433"/>
      <c r="E1007" s="433"/>
      <c r="F1007" s="433"/>
      <c r="G1007" s="434" t="s">
        <v>1404</v>
      </c>
      <c r="H1007" s="435" t="s">
        <v>1668</v>
      </c>
      <c r="I1007" s="436" t="s">
        <v>1667</v>
      </c>
      <c r="J1007" s="434">
        <v>5</v>
      </c>
      <c r="K1007" s="437">
        <v>200</v>
      </c>
      <c r="L1007" s="437">
        <f>+[3]!Tabla1[[#This Row],[Precio Unitario]]*[3]!Tabla1[[#This Row],[Cantidad de Insumos]]</f>
        <v>1000</v>
      </c>
      <c r="M1007" s="438">
        <v>239301</v>
      </c>
      <c r="N1007" s="435" t="s">
        <v>1663</v>
      </c>
    </row>
    <row r="1008" spans="2:14" ht="12.75" x14ac:dyDescent="0.2">
      <c r="B1008" s="433" t="str">
        <f>IF(Tabla1[[#This Row],[Código_Actividad]]="","",CONCATENATE(Tabla1[[#This Row],[POA]],".",Tabla1[[#This Row],[SRS]],".",Tabla1[[#This Row],[AREA]],".",Tabla1[[#This Row],[TIPO]]))</f>
        <v>...</v>
      </c>
      <c r="C1008" s="433"/>
      <c r="D1008" s="433"/>
      <c r="E1008" s="433"/>
      <c r="F1008" s="433"/>
      <c r="G1008" s="276" t="s">
        <v>1404</v>
      </c>
      <c r="H1008" s="277" t="s">
        <v>1671</v>
      </c>
      <c r="I1008" s="440" t="s">
        <v>1667</v>
      </c>
      <c r="J1008" s="276">
        <v>5</v>
      </c>
      <c r="K1008" s="279">
        <v>200</v>
      </c>
      <c r="L1008" s="279">
        <f>+[3]!Tabla1[[#This Row],[Precio Unitario]]*[3]!Tabla1[[#This Row],[Cantidad de Insumos]]</f>
        <v>1000</v>
      </c>
      <c r="M1008" s="438">
        <v>239301</v>
      </c>
      <c r="N1008" s="435" t="s">
        <v>1663</v>
      </c>
    </row>
    <row r="1009" spans="2:14" ht="12.75" x14ac:dyDescent="0.2">
      <c r="B1009" s="433" t="str">
        <f>IF(Tabla1[[#This Row],[Código_Actividad]]="","",CONCATENATE(Tabla1[[#This Row],[POA]],".",Tabla1[[#This Row],[SRS]],".",Tabla1[[#This Row],[AREA]],".",Tabla1[[#This Row],[TIPO]]))</f>
        <v>...</v>
      </c>
      <c r="C1009" s="433"/>
      <c r="D1009" s="433"/>
      <c r="E1009" s="433"/>
      <c r="F1009" s="433"/>
      <c r="G1009" s="276" t="s">
        <v>1404</v>
      </c>
      <c r="H1009" s="277" t="s">
        <v>1711</v>
      </c>
      <c r="I1009" s="440" t="s">
        <v>1662</v>
      </c>
      <c r="J1009" s="276">
        <v>2</v>
      </c>
      <c r="K1009" s="279">
        <v>100</v>
      </c>
      <c r="L1009" s="279">
        <f>+[3]!Tabla1[[#This Row],[Precio Unitario]]*[3]!Tabla1[[#This Row],[Cantidad de Insumos]]</f>
        <v>200</v>
      </c>
      <c r="M1009" s="438">
        <v>239301</v>
      </c>
      <c r="N1009" s="435" t="s">
        <v>1663</v>
      </c>
    </row>
    <row r="1010" spans="2:14" ht="12.75" x14ac:dyDescent="0.2">
      <c r="B1010" s="433" t="str">
        <f>IF(Tabla1[[#This Row],[Código_Actividad]]="","",CONCATENATE(Tabla1[[#This Row],[POA]],".",Tabla1[[#This Row],[SRS]],".",Tabla1[[#This Row],[AREA]],".",Tabla1[[#This Row],[TIPO]]))</f>
        <v>...</v>
      </c>
      <c r="C1010" s="433"/>
      <c r="D1010" s="433"/>
      <c r="E1010" s="433"/>
      <c r="F1010" s="433"/>
      <c r="G1010" s="276" t="s">
        <v>1405</v>
      </c>
      <c r="H1010" s="277" t="s">
        <v>1673</v>
      </c>
      <c r="I1010" s="440" t="s">
        <v>1670</v>
      </c>
      <c r="J1010" s="276">
        <v>1</v>
      </c>
      <c r="K1010" s="279">
        <v>30000</v>
      </c>
      <c r="L1010" s="279">
        <f>+[3]!Tabla1[[#This Row],[Precio Unitario]]*[3]!Tabla1[[#This Row],[Cantidad de Insumos]]</f>
        <v>30000</v>
      </c>
      <c r="M1010" s="438">
        <v>239301</v>
      </c>
      <c r="N1010" s="435" t="s">
        <v>1663</v>
      </c>
    </row>
    <row r="1011" spans="2:14" ht="12.75" x14ac:dyDescent="0.2">
      <c r="B1011" s="433" t="str">
        <f>IF(Tabla1[[#This Row],[Código_Actividad]]="","",CONCATENATE(Tabla1[[#This Row],[POA]],".",Tabla1[[#This Row],[SRS]],".",Tabla1[[#This Row],[AREA]],".",Tabla1[[#This Row],[TIPO]]))</f>
        <v>...</v>
      </c>
      <c r="C1011" s="433"/>
      <c r="D1011" s="433"/>
      <c r="E1011" s="433"/>
      <c r="F1011" s="433"/>
      <c r="G1011" s="276" t="s">
        <v>1405</v>
      </c>
      <c r="H1011" s="277" t="s">
        <v>1661</v>
      </c>
      <c r="I1011" s="440" t="s">
        <v>1662</v>
      </c>
      <c r="J1011" s="276">
        <v>5</v>
      </c>
      <c r="K1011" s="279">
        <v>350</v>
      </c>
      <c r="L1011" s="279">
        <f>+[3]!Tabla1[[#This Row],[Precio Unitario]]*[3]!Tabla1[[#This Row],[Cantidad de Insumos]]</f>
        <v>1750</v>
      </c>
      <c r="M1011" s="438">
        <v>239301</v>
      </c>
      <c r="N1011" s="435" t="s">
        <v>1663</v>
      </c>
    </row>
    <row r="1012" spans="2:14" ht="12.75" x14ac:dyDescent="0.2">
      <c r="B1012" s="433" t="str">
        <f>IF(Tabla1[[#This Row],[Código_Actividad]]="","",CONCATENATE(Tabla1[[#This Row],[POA]],".",Tabla1[[#This Row],[SRS]],".",Tabla1[[#This Row],[AREA]],".",Tabla1[[#This Row],[TIPO]]))</f>
        <v>...</v>
      </c>
      <c r="C1012" s="433"/>
      <c r="D1012" s="433"/>
      <c r="E1012" s="433"/>
      <c r="F1012" s="433"/>
      <c r="G1012" s="276" t="s">
        <v>1405</v>
      </c>
      <c r="H1012" s="277" t="s">
        <v>1676</v>
      </c>
      <c r="I1012" s="440" t="s">
        <v>1670</v>
      </c>
      <c r="J1012" s="276">
        <v>1</v>
      </c>
      <c r="K1012" s="279">
        <v>20000</v>
      </c>
      <c r="L1012" s="279">
        <f>+[3]!Tabla1[[#This Row],[Precio Unitario]]*[3]!Tabla1[[#This Row],[Cantidad de Insumos]]</f>
        <v>20000</v>
      </c>
      <c r="M1012" s="438">
        <v>239301</v>
      </c>
      <c r="N1012" s="435" t="s">
        <v>1663</v>
      </c>
    </row>
    <row r="1013" spans="2:14" ht="12.75" x14ac:dyDescent="0.2">
      <c r="B1013" s="433" t="str">
        <f>IF(Tabla1[[#This Row],[Código_Actividad]]="","",CONCATENATE(Tabla1[[#This Row],[POA]],".",Tabla1[[#This Row],[SRS]],".",Tabla1[[#This Row],[AREA]],".",Tabla1[[#This Row],[TIPO]]))</f>
        <v>...</v>
      </c>
      <c r="C1013" s="433"/>
      <c r="D1013" s="433"/>
      <c r="E1013" s="433"/>
      <c r="F1013" s="433"/>
      <c r="G1013" s="276" t="s">
        <v>1406</v>
      </c>
      <c r="H1013" s="277" t="s">
        <v>1673</v>
      </c>
      <c r="I1013" s="440" t="s">
        <v>1670</v>
      </c>
      <c r="J1013" s="276">
        <v>1</v>
      </c>
      <c r="K1013" s="279">
        <v>30000</v>
      </c>
      <c r="L1013" s="279">
        <f>+[3]!Tabla1[[#This Row],[Precio Unitario]]*[3]!Tabla1[[#This Row],[Cantidad de Insumos]]</f>
        <v>30000</v>
      </c>
      <c r="M1013" s="438">
        <v>239301</v>
      </c>
      <c r="N1013" s="435" t="s">
        <v>1663</v>
      </c>
    </row>
    <row r="1014" spans="2:14" ht="12.75" x14ac:dyDescent="0.2">
      <c r="B1014" s="433" t="str">
        <f>IF(Tabla1[[#This Row],[Código_Actividad]]="","",CONCATENATE(Tabla1[[#This Row],[POA]],".",Tabla1[[#This Row],[SRS]],".",Tabla1[[#This Row],[AREA]],".",Tabla1[[#This Row],[TIPO]]))</f>
        <v>...</v>
      </c>
      <c r="C1014" s="433"/>
      <c r="D1014" s="433"/>
      <c r="E1014" s="433"/>
      <c r="F1014" s="433"/>
      <c r="G1014" s="276" t="s">
        <v>1406</v>
      </c>
      <c r="H1014" s="277" t="s">
        <v>1661</v>
      </c>
      <c r="I1014" s="440" t="s">
        <v>1662</v>
      </c>
      <c r="J1014" s="276">
        <v>5</v>
      </c>
      <c r="K1014" s="279">
        <v>350</v>
      </c>
      <c r="L1014" s="279">
        <f>+[3]!Tabla1[[#This Row],[Precio Unitario]]*[3]!Tabla1[[#This Row],[Cantidad de Insumos]]</f>
        <v>1750</v>
      </c>
      <c r="M1014" s="438">
        <v>239301</v>
      </c>
      <c r="N1014" s="435" t="s">
        <v>1663</v>
      </c>
    </row>
    <row r="1015" spans="2:14" ht="12.75" x14ac:dyDescent="0.2">
      <c r="B1015" s="433" t="str">
        <f>IF(Tabla1[[#This Row],[Código_Actividad]]="","",CONCATENATE(Tabla1[[#This Row],[POA]],".",Tabla1[[#This Row],[SRS]],".",Tabla1[[#This Row],[AREA]],".",Tabla1[[#This Row],[TIPO]]))</f>
        <v>...</v>
      </c>
      <c r="C1015" s="433"/>
      <c r="D1015" s="433"/>
      <c r="E1015" s="433"/>
      <c r="F1015" s="433"/>
      <c r="G1015" s="276" t="s">
        <v>1406</v>
      </c>
      <c r="H1015" s="277" t="s">
        <v>1664</v>
      </c>
      <c r="I1015" s="440" t="s">
        <v>1665</v>
      </c>
      <c r="J1015" s="276">
        <v>10</v>
      </c>
      <c r="K1015" s="279">
        <v>300</v>
      </c>
      <c r="L1015" s="279">
        <f>+[3]!Tabla1[[#This Row],[Precio Unitario]]*[3]!Tabla1[[#This Row],[Cantidad de Insumos]]</f>
        <v>3000</v>
      </c>
      <c r="M1015" s="438">
        <v>239301</v>
      </c>
      <c r="N1015" s="435" t="s">
        <v>1663</v>
      </c>
    </row>
    <row r="1016" spans="2:14" ht="12.75" x14ac:dyDescent="0.2">
      <c r="B1016" s="433" t="str">
        <f>IF(Tabla1[[#This Row],[Código_Actividad]]="","",CONCATENATE(Tabla1[[#This Row],[POA]],".",Tabla1[[#This Row],[SRS]],".",Tabla1[[#This Row],[AREA]],".",Tabla1[[#This Row],[TIPO]]))</f>
        <v>...</v>
      </c>
      <c r="C1016" s="433"/>
      <c r="D1016" s="433"/>
      <c r="E1016" s="433"/>
      <c r="F1016" s="433"/>
      <c r="G1016" s="434" t="s">
        <v>1406</v>
      </c>
      <c r="H1016" s="435" t="s">
        <v>1666</v>
      </c>
      <c r="I1016" s="436" t="s">
        <v>1667</v>
      </c>
      <c r="J1016" s="434">
        <v>5</v>
      </c>
      <c r="K1016" s="437">
        <v>200</v>
      </c>
      <c r="L1016" s="437">
        <f>+[3]!Tabla1[[#This Row],[Precio Unitario]]*[3]!Tabla1[[#This Row],[Cantidad de Insumos]]</f>
        <v>1000</v>
      </c>
      <c r="M1016" s="438">
        <v>239301</v>
      </c>
      <c r="N1016" s="435" t="s">
        <v>1663</v>
      </c>
    </row>
    <row r="1017" spans="2:14" ht="12.75" x14ac:dyDescent="0.2">
      <c r="B1017" s="433" t="str">
        <f>IF(Tabla1[[#This Row],[Código_Actividad]]="","",CONCATENATE(Tabla1[[#This Row],[POA]],".",Tabla1[[#This Row],[SRS]],".",Tabla1[[#This Row],[AREA]],".",Tabla1[[#This Row],[TIPO]]))</f>
        <v>...</v>
      </c>
      <c r="C1017" s="433"/>
      <c r="D1017" s="433"/>
      <c r="E1017" s="433"/>
      <c r="F1017" s="433"/>
      <c r="G1017" s="434" t="s">
        <v>1406</v>
      </c>
      <c r="H1017" s="435" t="s">
        <v>1668</v>
      </c>
      <c r="I1017" s="436" t="s">
        <v>1667</v>
      </c>
      <c r="J1017" s="434">
        <v>5</v>
      </c>
      <c r="K1017" s="437">
        <v>200</v>
      </c>
      <c r="L1017" s="437">
        <f>+[3]!Tabla1[[#This Row],[Precio Unitario]]*[3]!Tabla1[[#This Row],[Cantidad de Insumos]]</f>
        <v>1000</v>
      </c>
      <c r="M1017" s="438">
        <v>239301</v>
      </c>
      <c r="N1017" s="435" t="s">
        <v>1663</v>
      </c>
    </row>
    <row r="1018" spans="2:14" ht="12.75" x14ac:dyDescent="0.2">
      <c r="B1018" s="433" t="str">
        <f>IF(Tabla1[[#This Row],[Código_Actividad]]="","",CONCATENATE(Tabla1[[#This Row],[POA]],".",Tabla1[[#This Row],[SRS]],".",Tabla1[[#This Row],[AREA]],".",Tabla1[[#This Row],[TIPO]]))</f>
        <v>...</v>
      </c>
      <c r="C1018" s="433"/>
      <c r="D1018" s="433"/>
      <c r="E1018" s="433"/>
      <c r="F1018" s="433"/>
      <c r="G1018" s="276" t="s">
        <v>1406</v>
      </c>
      <c r="H1018" s="277" t="s">
        <v>1671</v>
      </c>
      <c r="I1018" s="440" t="s">
        <v>1667</v>
      </c>
      <c r="J1018" s="276">
        <v>2</v>
      </c>
      <c r="K1018" s="279">
        <v>200</v>
      </c>
      <c r="L1018" s="279">
        <f>+[3]!Tabla1[[#This Row],[Precio Unitario]]*[3]!Tabla1[[#This Row],[Cantidad de Insumos]]</f>
        <v>400</v>
      </c>
      <c r="M1018" s="438">
        <v>239301</v>
      </c>
      <c r="N1018" s="435" t="s">
        <v>1663</v>
      </c>
    </row>
    <row r="1019" spans="2:14" ht="12.75" x14ac:dyDescent="0.2">
      <c r="B1019" s="433" t="str">
        <f>IF(Tabla1[[#This Row],[Código_Actividad]]="","",CONCATENATE(Tabla1[[#This Row],[POA]],".",Tabla1[[#This Row],[SRS]],".",Tabla1[[#This Row],[AREA]],".",Tabla1[[#This Row],[TIPO]]))</f>
        <v>...</v>
      </c>
      <c r="C1019" s="433"/>
      <c r="D1019" s="433"/>
      <c r="E1019" s="433"/>
      <c r="F1019" s="433"/>
      <c r="G1019" s="276" t="s">
        <v>1406</v>
      </c>
      <c r="H1019" s="277" t="s">
        <v>1698</v>
      </c>
      <c r="I1019" s="440" t="s">
        <v>1662</v>
      </c>
      <c r="J1019" s="276">
        <v>2</v>
      </c>
      <c r="K1019" s="279">
        <v>100</v>
      </c>
      <c r="L1019" s="279">
        <f>+[3]!Tabla1[[#This Row],[Precio Unitario]]*[3]!Tabla1[[#This Row],[Cantidad de Insumos]]</f>
        <v>200</v>
      </c>
      <c r="M1019" s="438">
        <v>239301</v>
      </c>
      <c r="N1019" s="435" t="s">
        <v>1663</v>
      </c>
    </row>
    <row r="1020" spans="2:14" ht="12.75" x14ac:dyDescent="0.2">
      <c r="B1020" s="433" t="str">
        <f>IF(Tabla1[[#This Row],[Código_Actividad]]="","",CONCATENATE(Tabla1[[#This Row],[POA]],".",Tabla1[[#This Row],[SRS]],".",Tabla1[[#This Row],[AREA]],".",Tabla1[[#This Row],[TIPO]]))</f>
        <v>...</v>
      </c>
      <c r="C1020" s="433"/>
      <c r="D1020" s="433"/>
      <c r="E1020" s="433"/>
      <c r="F1020" s="433"/>
      <c r="G1020" s="434" t="s">
        <v>1406</v>
      </c>
      <c r="H1020" s="435" t="s">
        <v>1807</v>
      </c>
      <c r="I1020" s="436" t="s">
        <v>1670</v>
      </c>
      <c r="J1020" s="434">
        <v>15</v>
      </c>
      <c r="K1020" s="437">
        <v>70</v>
      </c>
      <c r="L1020" s="437">
        <f>+[3]!Tabla1[[#This Row],[Precio Unitario]]*[3]!Tabla1[[#This Row],[Cantidad de Insumos]]</f>
        <v>1050</v>
      </c>
      <c r="M1020" s="438">
        <v>239301</v>
      </c>
      <c r="N1020" s="435" t="s">
        <v>1663</v>
      </c>
    </row>
  </sheetData>
  <sheetProtection algorithmName="SHA-512" hashValue="XEgTWl2co1HTDRwJ+tvn2n1qLukZWilv0Aw7r+QyQKGvlcGdp3AseYQfi5piCa8uu54XnQDGibOKa1np4ONtdw==" saltValue="Rm4+ENy4ZFGu1ZlERypoOQ==" spinCount="100000" sheet="1" objects="1" scenarios="1"/>
  <mergeCells count="5">
    <mergeCell ref="H6:N6"/>
    <mergeCell ref="J5:K5"/>
    <mergeCell ref="G2:P2"/>
    <mergeCell ref="G3:P3"/>
    <mergeCell ref="G4:P4"/>
  </mergeCells>
  <dataValidations count="1">
    <dataValidation type="list" allowBlank="1" showInputMessage="1" showErrorMessage="1" sqref="G36:G129 G131:G389">
      <formula1>$C$15:$C$130</formula1>
    </dataValidation>
  </dataValidations>
  <pageMargins left="0.7" right="0.7" top="0.75" bottom="0.75" header="0.3" footer="0.3"/>
  <pageSetup orientation="portrait" verticalDpi="0"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73"/>
  <sheetViews>
    <sheetView showGridLines="0" workbookViewId="0">
      <selection activeCell="J15" sqref="J15"/>
    </sheetView>
  </sheetViews>
  <sheetFormatPr baseColWidth="10" defaultColWidth="11.42578125" defaultRowHeight="15" x14ac:dyDescent="0.25"/>
  <cols>
    <col min="1" max="1" width="5.85546875" style="17" customWidth="1"/>
    <col min="2" max="2" width="5.7109375" style="17" customWidth="1"/>
    <col min="3" max="3" width="5.42578125" style="17" customWidth="1"/>
    <col min="4" max="4" width="5.7109375" style="17" customWidth="1"/>
    <col min="5" max="5" width="46.42578125" style="17" customWidth="1"/>
    <col min="6" max="6" width="13.7109375" style="17" customWidth="1"/>
    <col min="7" max="7" width="11.42578125" style="17"/>
    <col min="8" max="10" width="11.42578125" style="54"/>
    <col min="11" max="11" width="12.7109375" style="54" bestFit="1" customWidth="1"/>
    <col min="12" max="50" width="11.42578125" style="54"/>
  </cols>
  <sheetData>
    <row r="1" spans="1:7" customFormat="1" ht="12.75" x14ac:dyDescent="0.2">
      <c r="A1" s="482" t="str">
        <f>+PPNE1!B1</f>
        <v>Plan Operativo Anual</v>
      </c>
      <c r="B1" s="483"/>
      <c r="C1" s="483"/>
      <c r="D1" s="483"/>
      <c r="E1" s="483"/>
      <c r="F1" s="483"/>
      <c r="G1" s="483"/>
    </row>
    <row r="2" spans="1:7" customFormat="1" ht="15.75" x14ac:dyDescent="0.25">
      <c r="A2" s="484" t="str">
        <f>+PPNE1!B2</f>
        <v>Servicio Nacional de Salud</v>
      </c>
      <c r="B2" s="485"/>
      <c r="C2" s="485"/>
      <c r="D2" s="485"/>
      <c r="E2" s="485"/>
      <c r="F2" s="485"/>
      <c r="G2" s="485"/>
    </row>
    <row r="3" spans="1:7" customFormat="1" x14ac:dyDescent="0.25">
      <c r="A3" s="486" t="str">
        <f>+PPNE1!B3</f>
        <v>Dirección de Planificación y Desarrollo</v>
      </c>
      <c r="B3" s="487"/>
      <c r="C3" s="487"/>
      <c r="D3" s="487"/>
      <c r="E3" s="487"/>
      <c r="F3" s="487"/>
      <c r="G3" s="487"/>
    </row>
    <row r="4" spans="1:7" customFormat="1" ht="12.75" x14ac:dyDescent="0.2">
      <c r="A4" s="488" t="s">
        <v>46</v>
      </c>
      <c r="B4" s="489"/>
      <c r="C4" s="489"/>
      <c r="D4" s="489"/>
      <c r="E4" s="489"/>
      <c r="F4" s="489"/>
      <c r="G4" s="489"/>
    </row>
    <row r="5" spans="1:7" customFormat="1" ht="12.75" x14ac:dyDescent="0.2">
      <c r="A5" s="488">
        <f>+PPNE1!C5</f>
        <v>2026</v>
      </c>
      <c r="B5" s="489"/>
      <c r="C5" s="489"/>
      <c r="D5" s="489"/>
      <c r="E5" s="489"/>
      <c r="F5" s="489"/>
      <c r="G5" s="489"/>
    </row>
    <row r="6" spans="1:7" customFormat="1" ht="12.75" x14ac:dyDescent="0.2">
      <c r="A6" s="15" t="s">
        <v>214</v>
      </c>
      <c r="B6" s="5"/>
      <c r="C6" s="5"/>
      <c r="D6" s="5"/>
      <c r="E6" s="490" t="str">
        <f>+PPNE1!B6</f>
        <v>Cibao Norte</v>
      </c>
      <c r="F6" s="490"/>
      <c r="G6" s="490"/>
    </row>
    <row r="7" spans="1:7" customFormat="1" ht="12.75" x14ac:dyDescent="0.2">
      <c r="A7" s="18" t="s">
        <v>911</v>
      </c>
      <c r="B7" s="19"/>
      <c r="C7" s="19"/>
      <c r="D7" s="16"/>
      <c r="E7" s="481">
        <f>+PPNE1!B7</f>
        <v>0</v>
      </c>
      <c r="F7" s="481"/>
      <c r="G7" s="481"/>
    </row>
    <row r="8" spans="1:7" customFormat="1" ht="48" customHeight="1" x14ac:dyDescent="0.2">
      <c r="A8" s="290" t="s">
        <v>958</v>
      </c>
      <c r="B8" s="290" t="s">
        <v>959</v>
      </c>
      <c r="C8" s="290" t="s">
        <v>4</v>
      </c>
      <c r="D8" s="290" t="s">
        <v>20</v>
      </c>
      <c r="E8" s="291" t="s">
        <v>221</v>
      </c>
      <c r="F8" s="310" t="s">
        <v>229</v>
      </c>
      <c r="G8" s="310" t="s">
        <v>19</v>
      </c>
    </row>
    <row r="9" spans="1:7" customFormat="1" ht="12.75" x14ac:dyDescent="0.2">
      <c r="A9" s="292">
        <v>3</v>
      </c>
      <c r="B9" s="293"/>
      <c r="C9" s="293"/>
      <c r="D9" s="293"/>
      <c r="E9" s="294" t="s">
        <v>222</v>
      </c>
      <c r="F9" s="311">
        <f>+F10</f>
        <v>0</v>
      </c>
      <c r="G9" s="312">
        <f>G10</f>
        <v>0</v>
      </c>
    </row>
    <row r="10" spans="1:7" customFormat="1" ht="12.75" x14ac:dyDescent="0.2">
      <c r="A10" s="295"/>
      <c r="B10" s="295">
        <v>31</v>
      </c>
      <c r="C10" s="296"/>
      <c r="D10" s="296"/>
      <c r="E10" s="297" t="s">
        <v>960</v>
      </c>
      <c r="F10" s="313">
        <f>SUM(F11:F11)</f>
        <v>0</v>
      </c>
      <c r="G10" s="314">
        <f>G11</f>
        <v>0</v>
      </c>
    </row>
    <row r="11" spans="1:7" customFormat="1" ht="12.75" x14ac:dyDescent="0.2">
      <c r="A11" s="298"/>
      <c r="B11" s="298"/>
      <c r="C11" s="298">
        <v>312</v>
      </c>
      <c r="D11" s="299"/>
      <c r="E11" s="300" t="s">
        <v>961</v>
      </c>
      <c r="F11" s="315"/>
      <c r="G11" s="316">
        <f>IFERROR(F11/$F$31*100,"0.00")</f>
        <v>0</v>
      </c>
    </row>
    <row r="12" spans="1:7" customFormat="1" ht="12.75" x14ac:dyDescent="0.2">
      <c r="A12" s="301">
        <v>4</v>
      </c>
      <c r="B12" s="302"/>
      <c r="C12" s="302"/>
      <c r="D12" s="302"/>
      <c r="E12" s="303" t="s">
        <v>962</v>
      </c>
      <c r="F12" s="317">
        <f>+F13+F19</f>
        <v>54454970</v>
      </c>
      <c r="G12" s="317">
        <f>G13+G19</f>
        <v>26.950571916147375</v>
      </c>
    </row>
    <row r="13" spans="1:7" customFormat="1" ht="12.75" x14ac:dyDescent="0.2">
      <c r="A13" s="295"/>
      <c r="B13" s="295">
        <v>41</v>
      </c>
      <c r="C13" s="1"/>
      <c r="D13" s="296"/>
      <c r="E13" s="304" t="s">
        <v>254</v>
      </c>
      <c r="F13" s="313">
        <f>F14</f>
        <v>54454970</v>
      </c>
      <c r="G13" s="318">
        <f>SUM(G15:G18)</f>
        <v>26.950571916147375</v>
      </c>
    </row>
    <row r="14" spans="1:7" customFormat="1" ht="24" x14ac:dyDescent="0.2">
      <c r="A14" s="295"/>
      <c r="B14" s="295"/>
      <c r="C14" s="295">
        <v>413</v>
      </c>
      <c r="D14" s="296"/>
      <c r="E14" s="304" t="s">
        <v>963</v>
      </c>
      <c r="F14" s="313">
        <f>SUM(F15:F18)</f>
        <v>54454970</v>
      </c>
      <c r="G14" s="318">
        <f>SUM(G16:G19)</f>
        <v>26.950571916147375</v>
      </c>
    </row>
    <row r="15" spans="1:7" customFormat="1" ht="12.75" x14ac:dyDescent="0.2">
      <c r="A15" s="298"/>
      <c r="B15" s="298"/>
      <c r="C15" s="298">
        <v>413</v>
      </c>
      <c r="D15" s="299" t="s">
        <v>964</v>
      </c>
      <c r="E15" s="300" t="s">
        <v>276</v>
      </c>
      <c r="F15" s="315">
        <v>0</v>
      </c>
      <c r="G15" s="316">
        <f>IFERROR(F15/$F$31*100,"0.00")</f>
        <v>0</v>
      </c>
    </row>
    <row r="16" spans="1:7" customFormat="1" ht="12.75" x14ac:dyDescent="0.2">
      <c r="A16" s="298"/>
      <c r="B16" s="298"/>
      <c r="C16" s="298">
        <v>413</v>
      </c>
      <c r="D16" s="299" t="s">
        <v>965</v>
      </c>
      <c r="E16" s="300" t="s">
        <v>223</v>
      </c>
      <c r="F16" s="315">
        <v>19454970</v>
      </c>
      <c r="G16" s="316">
        <f>IFERROR(F16/$F$31*100,"0.00")</f>
        <v>9.628553061575273</v>
      </c>
    </row>
    <row r="17" spans="1:11" customFormat="1" ht="12.75" x14ac:dyDescent="0.2">
      <c r="A17" s="298"/>
      <c r="B17" s="298"/>
      <c r="C17" s="298">
        <v>413</v>
      </c>
      <c r="D17" s="299" t="s">
        <v>966</v>
      </c>
      <c r="E17" s="300" t="s">
        <v>967</v>
      </c>
      <c r="F17" s="315">
        <v>35000000</v>
      </c>
      <c r="G17" s="316">
        <f>IFERROR(F17/$F$31*100,"0.00")</f>
        <v>17.3220188545721</v>
      </c>
      <c r="H17" s="54"/>
      <c r="I17" s="54"/>
      <c r="J17" s="54"/>
      <c r="K17" s="54"/>
    </row>
    <row r="18" spans="1:11" customFormat="1" ht="24" x14ac:dyDescent="0.2">
      <c r="A18" s="298"/>
      <c r="B18" s="298"/>
      <c r="C18" s="298">
        <v>414</v>
      </c>
      <c r="D18" s="299"/>
      <c r="E18" s="305" t="s">
        <v>968</v>
      </c>
      <c r="F18" s="315">
        <v>0</v>
      </c>
      <c r="G18" s="316">
        <f>IFERROR(F18/$F$31*100,"0.00")</f>
        <v>0</v>
      </c>
      <c r="H18" s="54"/>
      <c r="I18" s="54"/>
      <c r="J18" s="54"/>
      <c r="K18" s="54"/>
    </row>
    <row r="19" spans="1:11" customFormat="1" ht="12.75" x14ac:dyDescent="0.2">
      <c r="A19" s="295"/>
      <c r="B19" s="295">
        <v>42</v>
      </c>
      <c r="C19" s="295"/>
      <c r="D19" s="296"/>
      <c r="E19" s="297" t="s">
        <v>969</v>
      </c>
      <c r="F19" s="313">
        <f>F20</f>
        <v>0</v>
      </c>
      <c r="G19" s="318">
        <f>G21+G22</f>
        <v>0</v>
      </c>
      <c r="H19" s="54"/>
      <c r="I19" s="54"/>
      <c r="J19" s="54"/>
      <c r="K19" s="54"/>
    </row>
    <row r="20" spans="1:11" customFormat="1" ht="24" x14ac:dyDescent="0.2">
      <c r="A20" s="295"/>
      <c r="B20" s="295"/>
      <c r="C20" s="295">
        <v>423</v>
      </c>
      <c r="D20" s="296"/>
      <c r="E20" s="297" t="s">
        <v>970</v>
      </c>
      <c r="F20" s="313">
        <f>SUM(F21:F22)</f>
        <v>0</v>
      </c>
      <c r="G20" s="316">
        <f>+G21+G22</f>
        <v>0</v>
      </c>
      <c r="H20" s="54"/>
      <c r="I20" s="54"/>
      <c r="J20" s="54"/>
      <c r="K20" s="415"/>
    </row>
    <row r="21" spans="1:11" customFormat="1" ht="12.75" x14ac:dyDescent="0.2">
      <c r="A21" s="298"/>
      <c r="B21" s="298"/>
      <c r="C21" s="298">
        <v>423</v>
      </c>
      <c r="D21" s="299" t="s">
        <v>964</v>
      </c>
      <c r="E21" s="300" t="s">
        <v>277</v>
      </c>
      <c r="F21" s="315">
        <v>0</v>
      </c>
      <c r="G21" s="316">
        <f>IFERROR(F21/$F$31*100,"0.00")</f>
        <v>0</v>
      </c>
      <c r="H21" s="54"/>
      <c r="I21" s="54"/>
      <c r="J21" s="54"/>
      <c r="K21" s="54"/>
    </row>
    <row r="22" spans="1:11" customFormat="1" ht="12.75" x14ac:dyDescent="0.2">
      <c r="A22" s="298"/>
      <c r="B22" s="298"/>
      <c r="C22" s="298">
        <v>423</v>
      </c>
      <c r="D22" s="299" t="s">
        <v>965</v>
      </c>
      <c r="E22" s="300" t="s">
        <v>278</v>
      </c>
      <c r="F22" s="315">
        <v>0</v>
      </c>
      <c r="G22" s="316">
        <f>IFERROR(F22/$F$31*100,"0.00")</f>
        <v>0</v>
      </c>
      <c r="H22" s="54"/>
      <c r="I22" s="54"/>
      <c r="J22" s="54"/>
      <c r="K22" s="54"/>
    </row>
    <row r="23" spans="1:11" customFormat="1" ht="12.75" x14ac:dyDescent="0.2">
      <c r="A23" s="301">
        <v>5</v>
      </c>
      <c r="B23" s="302"/>
      <c r="C23" s="302"/>
      <c r="D23" s="302"/>
      <c r="E23" s="303" t="s">
        <v>971</v>
      </c>
      <c r="F23" s="317">
        <f>+F24</f>
        <v>147600000</v>
      </c>
      <c r="G23" s="317">
        <f>G24</f>
        <v>73.049428083852618</v>
      </c>
      <c r="H23" s="54"/>
      <c r="I23" s="54"/>
      <c r="J23" s="54"/>
      <c r="K23" s="54"/>
    </row>
    <row r="24" spans="1:11" customFormat="1" ht="12.75" x14ac:dyDescent="0.2">
      <c r="A24" s="295"/>
      <c r="B24" s="295">
        <v>51</v>
      </c>
      <c r="C24" s="295"/>
      <c r="D24" s="296"/>
      <c r="E24" s="304" t="s">
        <v>972</v>
      </c>
      <c r="F24" s="313">
        <f>F25</f>
        <v>147600000</v>
      </c>
      <c r="G24" s="316">
        <f>G25</f>
        <v>73.049428083852618</v>
      </c>
      <c r="H24" s="54"/>
      <c r="I24" s="54"/>
      <c r="J24" s="54"/>
      <c r="K24" s="54"/>
    </row>
    <row r="25" spans="1:11" customFormat="1" ht="12.75" x14ac:dyDescent="0.2">
      <c r="A25" s="295"/>
      <c r="B25" s="295"/>
      <c r="C25" s="295">
        <v>512</v>
      </c>
      <c r="D25" s="296"/>
      <c r="E25" s="304" t="s">
        <v>973</v>
      </c>
      <c r="F25" s="313">
        <f>SUM(F26:F30)</f>
        <v>147600000</v>
      </c>
      <c r="G25" s="316">
        <f>G26</f>
        <v>73.049428083852618</v>
      </c>
      <c r="H25" s="54"/>
      <c r="I25" s="54"/>
      <c r="J25" s="54"/>
      <c r="K25" s="54"/>
    </row>
    <row r="26" spans="1:11" customFormat="1" ht="12.75" x14ac:dyDescent="0.2">
      <c r="A26" s="295"/>
      <c r="B26" s="295"/>
      <c r="C26" s="298">
        <v>512</v>
      </c>
      <c r="D26" s="306" t="s">
        <v>974</v>
      </c>
      <c r="E26" s="307" t="s">
        <v>975</v>
      </c>
      <c r="F26" s="315">
        <v>0</v>
      </c>
      <c r="G26" s="316">
        <f>+G27+G28+G29+G30</f>
        <v>73.049428083852618</v>
      </c>
      <c r="H26" s="54"/>
      <c r="I26" s="54"/>
      <c r="J26" s="54"/>
      <c r="K26" s="54"/>
    </row>
    <row r="27" spans="1:11" customFormat="1" ht="24" x14ac:dyDescent="0.2">
      <c r="A27" s="299"/>
      <c r="B27" s="298"/>
      <c r="C27" s="298">
        <v>513</v>
      </c>
      <c r="D27" s="299"/>
      <c r="E27" s="307" t="s">
        <v>224</v>
      </c>
      <c r="F27" s="315">
        <v>126000000</v>
      </c>
      <c r="G27" s="316">
        <f>IFERROR(F27/$F$31*100,"0.00")</f>
        <v>62.359267876459555</v>
      </c>
      <c r="H27" s="54"/>
      <c r="I27" s="54"/>
      <c r="J27" s="54"/>
      <c r="K27" s="54"/>
    </row>
    <row r="28" spans="1:11" customFormat="1" ht="24" x14ac:dyDescent="0.2">
      <c r="A28" s="299"/>
      <c r="B28" s="299"/>
      <c r="C28" s="298">
        <v>512</v>
      </c>
      <c r="D28" s="299"/>
      <c r="E28" s="307" t="s">
        <v>225</v>
      </c>
      <c r="F28" s="315">
        <v>18000000</v>
      </c>
      <c r="G28" s="316">
        <f>IFERROR(F28/$F$31*100,"0.00")</f>
        <v>8.9084668394942224</v>
      </c>
      <c r="H28" s="54"/>
      <c r="I28" s="54"/>
      <c r="J28" s="54"/>
      <c r="K28" s="54"/>
    </row>
    <row r="29" spans="1:11" customFormat="1" ht="24" x14ac:dyDescent="0.2">
      <c r="A29" s="299"/>
      <c r="B29" s="299"/>
      <c r="C29" s="298">
        <v>512</v>
      </c>
      <c r="D29" s="299"/>
      <c r="E29" s="307" t="s">
        <v>226</v>
      </c>
      <c r="F29" s="315">
        <v>3600000</v>
      </c>
      <c r="G29" s="316">
        <f>IFERROR(F29/$F$31*100,"0.00")</f>
        <v>1.7816933678988445</v>
      </c>
      <c r="H29" s="54"/>
      <c r="I29" s="54"/>
      <c r="J29" s="54"/>
      <c r="K29" s="54"/>
    </row>
    <row r="30" spans="1:11" customFormat="1" ht="12.75" x14ac:dyDescent="0.2">
      <c r="A30" s="299"/>
      <c r="B30" s="299"/>
      <c r="C30" s="298">
        <v>512</v>
      </c>
      <c r="D30" s="299"/>
      <c r="E30" s="307" t="s">
        <v>227</v>
      </c>
      <c r="F30" s="315">
        <v>0</v>
      </c>
      <c r="G30" s="316">
        <f>IFERROR(F30/$F$31*100,"0.00")</f>
        <v>0</v>
      </c>
      <c r="H30" s="54"/>
      <c r="I30" s="54"/>
      <c r="J30" s="54"/>
      <c r="K30" s="54"/>
    </row>
    <row r="31" spans="1:11" s="54" customFormat="1" ht="12.75" x14ac:dyDescent="0.2">
      <c r="A31" s="308"/>
      <c r="B31" s="308"/>
      <c r="C31" s="308"/>
      <c r="D31" s="308"/>
      <c r="E31" s="309" t="s">
        <v>228</v>
      </c>
      <c r="F31" s="319">
        <f>+F23+F12+F9</f>
        <v>202054970</v>
      </c>
      <c r="G31" s="319">
        <f>+G23+G12+G9</f>
        <v>100</v>
      </c>
    </row>
    <row r="32" spans="1:11" s="54" customFormat="1" x14ac:dyDescent="0.25">
      <c r="A32" s="59"/>
      <c r="B32" s="59"/>
      <c r="C32" s="59"/>
      <c r="D32" s="59"/>
      <c r="E32" s="59"/>
      <c r="F32" s="59"/>
      <c r="G32" s="59"/>
    </row>
    <row r="33" spans="1:7" s="54" customFormat="1" x14ac:dyDescent="0.25">
      <c r="A33" s="59"/>
      <c r="B33" s="59"/>
      <c r="C33" s="59"/>
      <c r="D33" s="59"/>
      <c r="E33" s="59"/>
      <c r="F33" s="59"/>
      <c r="G33" s="59"/>
    </row>
    <row r="34" spans="1:7" s="54" customFormat="1" x14ac:dyDescent="0.25">
      <c r="A34" s="59"/>
      <c r="B34" s="59"/>
      <c r="C34" s="59"/>
      <c r="D34" s="59"/>
      <c r="E34" s="59"/>
      <c r="F34" s="59"/>
      <c r="G34" s="59"/>
    </row>
    <row r="35" spans="1:7" s="54" customFormat="1" x14ac:dyDescent="0.25">
      <c r="A35" s="59"/>
      <c r="B35" s="59"/>
      <c r="C35" s="59"/>
      <c r="D35" s="59"/>
      <c r="E35" s="59"/>
      <c r="F35" s="59"/>
      <c r="G35" s="59"/>
    </row>
    <row r="36" spans="1:7" s="54" customFormat="1" x14ac:dyDescent="0.25">
      <c r="A36" s="59"/>
      <c r="B36" s="59"/>
      <c r="C36" s="59"/>
      <c r="D36" s="59"/>
      <c r="E36" s="59"/>
      <c r="F36" s="59"/>
      <c r="G36" s="59"/>
    </row>
    <row r="37" spans="1:7" s="54" customFormat="1" x14ac:dyDescent="0.25">
      <c r="A37" s="59"/>
      <c r="B37" s="59"/>
      <c r="C37" s="59"/>
      <c r="D37" s="59"/>
      <c r="E37" s="59"/>
      <c r="F37" s="59"/>
      <c r="G37" s="59"/>
    </row>
    <row r="38" spans="1:7" s="54" customFormat="1" x14ac:dyDescent="0.25">
      <c r="A38" s="59"/>
      <c r="B38" s="59"/>
      <c r="C38" s="59"/>
      <c r="D38" s="59"/>
      <c r="E38" s="59"/>
      <c r="F38" s="59"/>
      <c r="G38" s="59"/>
    </row>
    <row r="39" spans="1:7" s="54" customFormat="1" x14ac:dyDescent="0.25">
      <c r="A39" s="60"/>
      <c r="B39" s="60"/>
      <c r="C39" s="60"/>
      <c r="D39" s="60"/>
      <c r="E39" s="60"/>
      <c r="F39" s="60"/>
      <c r="G39" s="60"/>
    </row>
    <row r="40" spans="1:7" s="54" customFormat="1" x14ac:dyDescent="0.25">
      <c r="A40" s="60"/>
      <c r="B40" s="60"/>
      <c r="C40" s="60"/>
      <c r="D40" s="60"/>
      <c r="E40" s="60"/>
      <c r="F40" s="60"/>
      <c r="G40" s="60"/>
    </row>
    <row r="41" spans="1:7" s="54" customFormat="1" x14ac:dyDescent="0.25">
      <c r="A41" s="60"/>
      <c r="B41" s="60"/>
      <c r="C41" s="60"/>
      <c r="D41" s="60"/>
      <c r="E41" s="60"/>
      <c r="F41" s="60"/>
      <c r="G41" s="60"/>
    </row>
    <row r="42" spans="1:7" s="54" customFormat="1" x14ac:dyDescent="0.25">
      <c r="A42" s="60"/>
      <c r="B42" s="60"/>
      <c r="C42" s="60"/>
      <c r="D42" s="60"/>
      <c r="E42" s="60"/>
      <c r="F42" s="60"/>
      <c r="G42" s="60"/>
    </row>
    <row r="43" spans="1:7" s="54" customFormat="1" x14ac:dyDescent="0.25">
      <c r="A43" s="60"/>
      <c r="B43" s="60"/>
      <c r="C43" s="60"/>
      <c r="D43" s="60"/>
      <c r="E43" s="60"/>
      <c r="F43" s="60"/>
      <c r="G43" s="60"/>
    </row>
    <row r="44" spans="1:7" s="54" customFormat="1" x14ac:dyDescent="0.25">
      <c r="A44" s="60"/>
      <c r="B44" s="60"/>
      <c r="C44" s="60"/>
      <c r="D44" s="60"/>
      <c r="E44" s="60"/>
      <c r="F44" s="60"/>
      <c r="G44" s="60"/>
    </row>
    <row r="45" spans="1:7" s="54" customFormat="1" x14ac:dyDescent="0.25">
      <c r="A45" s="60"/>
      <c r="B45" s="60"/>
      <c r="C45" s="60"/>
      <c r="D45" s="60"/>
      <c r="E45" s="60"/>
      <c r="F45" s="60"/>
      <c r="G45" s="60"/>
    </row>
    <row r="46" spans="1:7" s="54" customFormat="1" x14ac:dyDescent="0.25">
      <c r="A46" s="60"/>
      <c r="B46" s="60"/>
      <c r="C46" s="60"/>
      <c r="D46" s="60"/>
      <c r="E46" s="60"/>
      <c r="F46" s="60"/>
      <c r="G46" s="60"/>
    </row>
    <row r="47" spans="1:7" s="54" customFormat="1" x14ac:dyDescent="0.25">
      <c r="A47" s="60"/>
      <c r="B47" s="60"/>
      <c r="C47" s="60"/>
      <c r="D47" s="60"/>
      <c r="E47" s="60"/>
      <c r="F47" s="60"/>
      <c r="G47" s="60"/>
    </row>
    <row r="48" spans="1:7" s="54" customFormat="1" x14ac:dyDescent="0.25">
      <c r="A48" s="60"/>
      <c r="B48" s="60"/>
      <c r="C48" s="60"/>
      <c r="D48" s="60"/>
      <c r="E48" s="60"/>
      <c r="F48" s="60"/>
      <c r="G48" s="60"/>
    </row>
    <row r="49" spans="1:7" s="54" customFormat="1" x14ac:dyDescent="0.25">
      <c r="A49" s="60"/>
      <c r="B49" s="60"/>
      <c r="C49" s="60"/>
      <c r="D49" s="60"/>
      <c r="E49" s="60"/>
      <c r="F49" s="60"/>
      <c r="G49" s="60"/>
    </row>
    <row r="50" spans="1:7" s="54" customFormat="1" x14ac:dyDescent="0.25">
      <c r="A50" s="60"/>
      <c r="B50" s="60"/>
      <c r="C50" s="60"/>
      <c r="D50" s="60"/>
      <c r="E50" s="60"/>
      <c r="F50" s="60"/>
      <c r="G50" s="60"/>
    </row>
    <row r="51" spans="1:7" s="54" customFormat="1" x14ac:dyDescent="0.25">
      <c r="A51" s="60"/>
      <c r="B51" s="60"/>
      <c r="C51" s="60"/>
      <c r="D51" s="60"/>
      <c r="E51" s="60"/>
      <c r="F51" s="60"/>
      <c r="G51" s="60"/>
    </row>
    <row r="52" spans="1:7" s="54" customFormat="1" x14ac:dyDescent="0.25">
      <c r="A52" s="60"/>
      <c r="B52" s="60"/>
      <c r="C52" s="60"/>
      <c r="D52" s="60"/>
      <c r="E52" s="60"/>
      <c r="F52" s="60"/>
      <c r="G52" s="60"/>
    </row>
    <row r="53" spans="1:7" s="54" customFormat="1" x14ac:dyDescent="0.25">
      <c r="A53" s="60"/>
      <c r="B53" s="60"/>
      <c r="C53" s="60"/>
      <c r="D53" s="60"/>
      <c r="E53" s="60"/>
      <c r="F53" s="60"/>
      <c r="G53" s="60"/>
    </row>
    <row r="54" spans="1:7" s="54" customFormat="1" x14ac:dyDescent="0.25">
      <c r="A54" s="60"/>
      <c r="B54" s="60"/>
      <c r="C54" s="60"/>
      <c r="D54" s="60"/>
      <c r="E54" s="60"/>
      <c r="F54" s="60"/>
      <c r="G54" s="60"/>
    </row>
    <row r="55" spans="1:7" s="54" customFormat="1" x14ac:dyDescent="0.25">
      <c r="A55" s="60"/>
      <c r="B55" s="60"/>
      <c r="C55" s="60"/>
      <c r="D55" s="60"/>
      <c r="E55" s="60"/>
      <c r="F55" s="60"/>
      <c r="G55" s="60"/>
    </row>
    <row r="56" spans="1:7" s="54" customFormat="1" x14ac:dyDescent="0.25">
      <c r="A56" s="60"/>
      <c r="B56" s="60"/>
      <c r="C56" s="60"/>
      <c r="D56" s="60"/>
      <c r="E56" s="60"/>
      <c r="F56" s="60"/>
      <c r="G56" s="60"/>
    </row>
    <row r="57" spans="1:7" s="54" customFormat="1" x14ac:dyDescent="0.25">
      <c r="A57" s="60"/>
      <c r="B57" s="60"/>
      <c r="C57" s="60"/>
      <c r="D57" s="60"/>
      <c r="E57" s="60"/>
      <c r="F57" s="60"/>
      <c r="G57" s="60"/>
    </row>
    <row r="58" spans="1:7" s="54" customFormat="1" x14ac:dyDescent="0.25">
      <c r="A58" s="60"/>
      <c r="B58" s="60"/>
      <c r="C58" s="60"/>
      <c r="D58" s="60"/>
      <c r="E58" s="60"/>
      <c r="F58" s="60"/>
      <c r="G58" s="60"/>
    </row>
    <row r="59" spans="1:7" s="54" customFormat="1" x14ac:dyDescent="0.25">
      <c r="A59" s="60"/>
      <c r="B59" s="60"/>
      <c r="C59" s="60"/>
      <c r="D59" s="60"/>
      <c r="E59" s="60"/>
      <c r="F59" s="60"/>
      <c r="G59" s="60"/>
    </row>
    <row r="60" spans="1:7" s="54" customFormat="1" x14ac:dyDescent="0.25">
      <c r="A60" s="60"/>
      <c r="B60" s="60"/>
      <c r="C60" s="60"/>
      <c r="D60" s="60"/>
      <c r="E60" s="60"/>
      <c r="F60" s="60"/>
      <c r="G60" s="60"/>
    </row>
    <row r="61" spans="1:7" s="54" customFormat="1" x14ac:dyDescent="0.25">
      <c r="A61" s="60"/>
      <c r="B61" s="60"/>
      <c r="C61" s="60"/>
      <c r="D61" s="60"/>
      <c r="E61" s="60"/>
      <c r="F61" s="60"/>
      <c r="G61" s="60"/>
    </row>
    <row r="62" spans="1:7" s="54" customFormat="1" x14ac:dyDescent="0.25">
      <c r="A62" s="60"/>
      <c r="B62" s="60"/>
      <c r="C62" s="60"/>
      <c r="D62" s="60"/>
      <c r="E62" s="60"/>
      <c r="F62" s="60"/>
      <c r="G62" s="60"/>
    </row>
    <row r="63" spans="1:7" s="54" customFormat="1" x14ac:dyDescent="0.25">
      <c r="A63" s="60"/>
      <c r="B63" s="60"/>
      <c r="C63" s="60"/>
      <c r="D63" s="60"/>
      <c r="E63" s="60"/>
      <c r="F63" s="60"/>
      <c r="G63" s="60"/>
    </row>
    <row r="64" spans="1:7" s="54" customFormat="1" x14ac:dyDescent="0.25">
      <c r="A64" s="60"/>
      <c r="B64" s="60"/>
      <c r="C64" s="60"/>
      <c r="D64" s="60"/>
      <c r="E64" s="60"/>
      <c r="F64" s="60"/>
      <c r="G64" s="60"/>
    </row>
    <row r="65" spans="1:7" s="54" customFormat="1" x14ac:dyDescent="0.25">
      <c r="A65" s="60"/>
      <c r="B65" s="60"/>
      <c r="C65" s="60"/>
      <c r="D65" s="60"/>
      <c r="E65" s="60"/>
      <c r="F65" s="60"/>
      <c r="G65" s="60"/>
    </row>
    <row r="66" spans="1:7" s="54" customFormat="1" x14ac:dyDescent="0.25">
      <c r="A66" s="60"/>
      <c r="B66" s="60"/>
      <c r="C66" s="60"/>
      <c r="D66" s="60"/>
      <c r="E66" s="60"/>
      <c r="F66" s="60"/>
      <c r="G66" s="60"/>
    </row>
    <row r="67" spans="1:7" s="54" customFormat="1" x14ac:dyDescent="0.25">
      <c r="A67" s="60"/>
      <c r="B67" s="60"/>
      <c r="C67" s="60"/>
      <c r="D67" s="60"/>
      <c r="E67" s="60"/>
      <c r="F67" s="60"/>
      <c r="G67" s="60"/>
    </row>
    <row r="68" spans="1:7" s="54" customFormat="1" x14ac:dyDescent="0.25">
      <c r="A68" s="60"/>
      <c r="B68" s="60"/>
      <c r="C68" s="60"/>
      <c r="D68" s="60"/>
      <c r="E68" s="60"/>
      <c r="F68" s="60"/>
      <c r="G68" s="60"/>
    </row>
    <row r="69" spans="1:7" s="54" customFormat="1" x14ac:dyDescent="0.25">
      <c r="A69" s="60"/>
      <c r="B69" s="60"/>
      <c r="C69" s="60"/>
      <c r="D69" s="60"/>
      <c r="E69" s="60"/>
      <c r="F69" s="60"/>
      <c r="G69" s="60"/>
    </row>
    <row r="70" spans="1:7" s="54" customFormat="1" x14ac:dyDescent="0.25">
      <c r="A70" s="60"/>
      <c r="B70" s="60"/>
      <c r="C70" s="60"/>
      <c r="D70" s="60"/>
      <c r="E70" s="60"/>
      <c r="F70" s="60"/>
      <c r="G70" s="60"/>
    </row>
    <row r="71" spans="1:7" s="54" customFormat="1" x14ac:dyDescent="0.25">
      <c r="A71" s="60"/>
      <c r="B71" s="60"/>
      <c r="C71" s="60"/>
      <c r="D71" s="60"/>
      <c r="E71" s="60"/>
      <c r="F71" s="60"/>
      <c r="G71" s="60"/>
    </row>
    <row r="72" spans="1:7" s="54" customFormat="1" x14ac:dyDescent="0.25">
      <c r="A72" s="60"/>
      <c r="B72" s="60"/>
      <c r="C72" s="60"/>
      <c r="D72" s="60"/>
      <c r="E72" s="60"/>
      <c r="F72" s="60"/>
      <c r="G72" s="60"/>
    </row>
    <row r="73" spans="1:7" s="54" customFormat="1" x14ac:dyDescent="0.25">
      <c r="A73" s="60"/>
      <c r="B73" s="60"/>
      <c r="C73" s="60"/>
      <c r="D73" s="60"/>
      <c r="E73" s="60"/>
      <c r="F73" s="60"/>
      <c r="G73" s="60"/>
    </row>
    <row r="74" spans="1:7" s="54" customFormat="1" x14ac:dyDescent="0.25">
      <c r="A74" s="60"/>
      <c r="B74" s="60"/>
      <c r="C74" s="60"/>
      <c r="D74" s="60"/>
      <c r="E74" s="60"/>
      <c r="F74" s="60"/>
      <c r="G74" s="60"/>
    </row>
    <row r="75" spans="1:7" s="54" customFormat="1" x14ac:dyDescent="0.25">
      <c r="A75" s="60"/>
      <c r="B75" s="60"/>
      <c r="C75" s="60"/>
      <c r="D75" s="60"/>
      <c r="E75" s="60"/>
      <c r="F75" s="60"/>
      <c r="G75" s="60"/>
    </row>
    <row r="76" spans="1:7" s="54" customFormat="1" x14ac:dyDescent="0.25">
      <c r="A76" s="60"/>
      <c r="B76" s="60"/>
      <c r="C76" s="60"/>
      <c r="D76" s="60"/>
      <c r="E76" s="60"/>
      <c r="F76" s="60"/>
      <c r="G76" s="60"/>
    </row>
    <row r="77" spans="1:7" s="54" customFormat="1" x14ac:dyDescent="0.25">
      <c r="A77" s="60"/>
      <c r="B77" s="60"/>
      <c r="C77" s="60"/>
      <c r="D77" s="60"/>
      <c r="E77" s="60"/>
      <c r="F77" s="60"/>
      <c r="G77" s="60"/>
    </row>
    <row r="78" spans="1:7" s="54" customFormat="1" x14ac:dyDescent="0.25">
      <c r="A78" s="60"/>
      <c r="B78" s="60"/>
      <c r="C78" s="60"/>
      <c r="D78" s="60"/>
      <c r="E78" s="60"/>
      <c r="F78" s="60"/>
      <c r="G78" s="60"/>
    </row>
    <row r="79" spans="1:7" s="54" customFormat="1" x14ac:dyDescent="0.25">
      <c r="A79" s="60"/>
      <c r="B79" s="60"/>
      <c r="C79" s="60"/>
      <c r="D79" s="60"/>
      <c r="E79" s="60"/>
      <c r="F79" s="60"/>
      <c r="G79" s="60"/>
    </row>
    <row r="80" spans="1:7" s="54" customFormat="1" x14ac:dyDescent="0.25">
      <c r="A80" s="60"/>
      <c r="B80" s="60"/>
      <c r="C80" s="60"/>
      <c r="D80" s="60"/>
      <c r="E80" s="60"/>
      <c r="F80" s="60"/>
      <c r="G80" s="60"/>
    </row>
    <row r="81" spans="1:7" s="54" customFormat="1" x14ac:dyDescent="0.25">
      <c r="A81" s="60"/>
      <c r="B81" s="60"/>
      <c r="C81" s="60"/>
      <c r="D81" s="60"/>
      <c r="E81" s="60"/>
      <c r="F81" s="60"/>
      <c r="G81" s="60"/>
    </row>
    <row r="82" spans="1:7" s="54" customFormat="1" x14ac:dyDescent="0.25">
      <c r="A82" s="60"/>
      <c r="B82" s="60"/>
      <c r="C82" s="60"/>
      <c r="D82" s="60"/>
      <c r="E82" s="60"/>
      <c r="F82" s="60"/>
      <c r="G82" s="60"/>
    </row>
    <row r="83" spans="1:7" s="54" customFormat="1" x14ac:dyDescent="0.25">
      <c r="A83" s="60"/>
      <c r="B83" s="60"/>
      <c r="C83" s="60"/>
      <c r="D83" s="60"/>
      <c r="E83" s="60"/>
      <c r="F83" s="60"/>
      <c r="G83" s="60"/>
    </row>
    <row r="84" spans="1:7" s="54" customFormat="1" x14ac:dyDescent="0.25">
      <c r="A84" s="60"/>
      <c r="B84" s="60"/>
      <c r="C84" s="60"/>
      <c r="D84" s="60"/>
      <c r="E84" s="60"/>
      <c r="F84" s="60"/>
      <c r="G84" s="60"/>
    </row>
    <row r="85" spans="1:7" s="54" customFormat="1" x14ac:dyDescent="0.25">
      <c r="A85" s="60"/>
      <c r="B85" s="60"/>
      <c r="C85" s="60"/>
      <c r="D85" s="60"/>
      <c r="E85" s="60"/>
      <c r="F85" s="60"/>
      <c r="G85" s="60"/>
    </row>
    <row r="86" spans="1:7" s="54" customFormat="1" x14ac:dyDescent="0.25">
      <c r="A86" s="60"/>
      <c r="B86" s="60"/>
      <c r="C86" s="60"/>
      <c r="D86" s="60"/>
      <c r="E86" s="60"/>
      <c r="F86" s="60"/>
      <c r="G86" s="60"/>
    </row>
    <row r="87" spans="1:7" s="54" customFormat="1" x14ac:dyDescent="0.25">
      <c r="A87" s="60"/>
      <c r="B87" s="60"/>
      <c r="C87" s="60"/>
      <c r="D87" s="60"/>
      <c r="E87" s="60"/>
      <c r="F87" s="60"/>
      <c r="G87" s="60"/>
    </row>
    <row r="88" spans="1:7" s="54" customFormat="1" x14ac:dyDescent="0.25">
      <c r="A88" s="60"/>
      <c r="B88" s="60"/>
      <c r="C88" s="60"/>
      <c r="D88" s="60"/>
      <c r="E88" s="60"/>
      <c r="F88" s="60"/>
      <c r="G88" s="60"/>
    </row>
    <row r="89" spans="1:7" s="54" customFormat="1" x14ac:dyDescent="0.25">
      <c r="A89" s="60"/>
      <c r="B89" s="60"/>
      <c r="C89" s="60"/>
      <c r="D89" s="60"/>
      <c r="E89" s="60"/>
      <c r="F89" s="60"/>
      <c r="G89" s="60"/>
    </row>
    <row r="90" spans="1:7" s="54" customFormat="1" x14ac:dyDescent="0.25">
      <c r="A90" s="60"/>
      <c r="B90" s="60"/>
      <c r="C90" s="60"/>
      <c r="D90" s="60"/>
      <c r="E90" s="60"/>
      <c r="F90" s="60"/>
      <c r="G90" s="60"/>
    </row>
    <row r="91" spans="1:7" s="54" customFormat="1" x14ac:dyDescent="0.25">
      <c r="A91" s="60"/>
      <c r="B91" s="60"/>
      <c r="C91" s="60"/>
      <c r="D91" s="60"/>
      <c r="E91" s="60"/>
      <c r="F91" s="60"/>
      <c r="G91" s="60"/>
    </row>
    <row r="92" spans="1:7" s="54" customFormat="1" x14ac:dyDescent="0.25">
      <c r="A92" s="60"/>
      <c r="B92" s="60"/>
      <c r="C92" s="60"/>
      <c r="D92" s="60"/>
      <c r="E92" s="60"/>
      <c r="F92" s="60"/>
      <c r="G92" s="60"/>
    </row>
    <row r="93" spans="1:7" s="54" customFormat="1" x14ac:dyDescent="0.25">
      <c r="A93" s="60"/>
      <c r="B93" s="60"/>
      <c r="C93" s="60"/>
      <c r="D93" s="60"/>
      <c r="E93" s="60"/>
      <c r="F93" s="60"/>
      <c r="G93" s="60"/>
    </row>
    <row r="94" spans="1:7" s="54" customFormat="1" x14ac:dyDescent="0.25">
      <c r="A94" s="60"/>
      <c r="B94" s="60"/>
      <c r="C94" s="60"/>
      <c r="D94" s="60"/>
      <c r="E94" s="60"/>
      <c r="F94" s="60"/>
      <c r="G94" s="60"/>
    </row>
    <row r="95" spans="1:7" s="54" customFormat="1" x14ac:dyDescent="0.25">
      <c r="A95" s="60"/>
      <c r="B95" s="60"/>
      <c r="C95" s="60"/>
      <c r="D95" s="60"/>
      <c r="E95" s="60"/>
      <c r="F95" s="60"/>
      <c r="G95" s="60"/>
    </row>
    <row r="96" spans="1:7" s="54" customFormat="1" x14ac:dyDescent="0.25">
      <c r="A96" s="60"/>
      <c r="B96" s="60"/>
      <c r="C96" s="60"/>
      <c r="D96" s="60"/>
      <c r="E96" s="60"/>
      <c r="F96" s="60"/>
      <c r="G96" s="60"/>
    </row>
    <row r="97" spans="1:7" s="54" customFormat="1" x14ac:dyDescent="0.25">
      <c r="A97" s="60"/>
      <c r="B97" s="60"/>
      <c r="C97" s="60"/>
      <c r="D97" s="60"/>
      <c r="E97" s="60"/>
      <c r="F97" s="60"/>
      <c r="G97" s="60"/>
    </row>
    <row r="98" spans="1:7" s="54" customFormat="1" x14ac:dyDescent="0.25">
      <c r="A98" s="60"/>
      <c r="B98" s="60"/>
      <c r="C98" s="60"/>
      <c r="D98" s="60"/>
      <c r="E98" s="60"/>
      <c r="F98" s="60"/>
      <c r="G98" s="60"/>
    </row>
    <row r="99" spans="1:7" s="54" customFormat="1" x14ac:dyDescent="0.25">
      <c r="A99" s="60"/>
      <c r="B99" s="60"/>
      <c r="C99" s="60"/>
      <c r="D99" s="60"/>
      <c r="E99" s="60"/>
      <c r="F99" s="60"/>
      <c r="G99" s="60"/>
    </row>
    <row r="100" spans="1:7" s="54" customFormat="1" x14ac:dyDescent="0.25">
      <c r="A100" s="60"/>
      <c r="B100" s="60"/>
      <c r="C100" s="60"/>
      <c r="D100" s="60"/>
      <c r="E100" s="60"/>
      <c r="F100" s="60"/>
      <c r="G100" s="60"/>
    </row>
    <row r="101" spans="1:7" s="54" customFormat="1" x14ac:dyDescent="0.25">
      <c r="A101" s="60"/>
      <c r="B101" s="60"/>
      <c r="C101" s="60"/>
      <c r="D101" s="60"/>
      <c r="E101" s="60"/>
      <c r="F101" s="60"/>
      <c r="G101" s="60"/>
    </row>
    <row r="102" spans="1:7" s="54" customFormat="1" x14ac:dyDescent="0.25">
      <c r="A102" s="60"/>
      <c r="B102" s="60"/>
      <c r="C102" s="60"/>
      <c r="D102" s="60"/>
      <c r="E102" s="60"/>
      <c r="F102" s="60"/>
      <c r="G102" s="60"/>
    </row>
    <row r="103" spans="1:7" s="54" customFormat="1" x14ac:dyDescent="0.25">
      <c r="A103" s="60"/>
      <c r="B103" s="60"/>
      <c r="C103" s="60"/>
      <c r="D103" s="60"/>
      <c r="E103" s="60"/>
      <c r="F103" s="60"/>
      <c r="G103" s="60"/>
    </row>
    <row r="104" spans="1:7" s="54" customFormat="1" x14ac:dyDescent="0.25">
      <c r="A104" s="60"/>
      <c r="B104" s="60"/>
      <c r="C104" s="60"/>
      <c r="D104" s="60"/>
      <c r="E104" s="60"/>
      <c r="F104" s="60"/>
      <c r="G104" s="60"/>
    </row>
    <row r="105" spans="1:7" s="54" customFormat="1" x14ac:dyDescent="0.25">
      <c r="A105" s="60"/>
      <c r="B105" s="60"/>
      <c r="C105" s="60"/>
      <c r="D105" s="60"/>
      <c r="E105" s="60"/>
      <c r="F105" s="60"/>
      <c r="G105" s="60"/>
    </row>
    <row r="106" spans="1:7" s="54" customFormat="1" x14ac:dyDescent="0.25">
      <c r="A106" s="60"/>
      <c r="B106" s="60"/>
      <c r="C106" s="60"/>
      <c r="D106" s="60"/>
      <c r="E106" s="60"/>
      <c r="F106" s="60"/>
      <c r="G106" s="60"/>
    </row>
    <row r="107" spans="1:7" s="54" customFormat="1" x14ac:dyDescent="0.25">
      <c r="A107" s="60"/>
      <c r="B107" s="60"/>
      <c r="C107" s="60"/>
      <c r="D107" s="60"/>
      <c r="E107" s="60"/>
      <c r="F107" s="60"/>
      <c r="G107" s="60"/>
    </row>
    <row r="108" spans="1:7" s="54" customFormat="1" x14ac:dyDescent="0.25">
      <c r="A108" s="60"/>
      <c r="B108" s="60"/>
      <c r="C108" s="60"/>
      <c r="D108" s="60"/>
      <c r="E108" s="60"/>
      <c r="F108" s="60"/>
      <c r="G108" s="60"/>
    </row>
    <row r="109" spans="1:7" s="54" customFormat="1" x14ac:dyDescent="0.25">
      <c r="A109" s="60"/>
      <c r="B109" s="60"/>
      <c r="C109" s="60"/>
      <c r="D109" s="60"/>
      <c r="E109" s="60"/>
      <c r="F109" s="60"/>
      <c r="G109" s="60"/>
    </row>
    <row r="110" spans="1:7" s="54" customFormat="1" x14ac:dyDescent="0.25">
      <c r="A110" s="60"/>
      <c r="B110" s="60"/>
      <c r="C110" s="60"/>
      <c r="D110" s="60"/>
      <c r="E110" s="60"/>
      <c r="F110" s="60"/>
      <c r="G110" s="60"/>
    </row>
    <row r="111" spans="1:7" s="54" customFormat="1" x14ac:dyDescent="0.25">
      <c r="A111" s="60"/>
      <c r="B111" s="60"/>
      <c r="C111" s="60"/>
      <c r="D111" s="60"/>
      <c r="E111" s="60"/>
      <c r="F111" s="60"/>
      <c r="G111" s="60"/>
    </row>
    <row r="112" spans="1:7" s="54" customFormat="1" x14ac:dyDescent="0.25">
      <c r="A112" s="60"/>
      <c r="B112" s="60"/>
      <c r="C112" s="60"/>
      <c r="D112" s="60"/>
      <c r="E112" s="60"/>
      <c r="F112" s="60"/>
      <c r="G112" s="60"/>
    </row>
    <row r="113" spans="1:7" s="54" customFormat="1" x14ac:dyDescent="0.25">
      <c r="A113" s="60"/>
      <c r="B113" s="60"/>
      <c r="C113" s="60"/>
      <c r="D113" s="60"/>
      <c r="E113" s="60"/>
      <c r="F113" s="60"/>
      <c r="G113" s="60"/>
    </row>
    <row r="114" spans="1:7" s="54" customFormat="1" x14ac:dyDescent="0.25">
      <c r="A114" s="60"/>
      <c r="B114" s="60"/>
      <c r="C114" s="60"/>
      <c r="D114" s="60"/>
      <c r="E114" s="60"/>
      <c r="F114" s="60"/>
      <c r="G114" s="60"/>
    </row>
    <row r="115" spans="1:7" s="54" customFormat="1" x14ac:dyDescent="0.25">
      <c r="A115" s="60"/>
      <c r="B115" s="60"/>
      <c r="C115" s="60"/>
      <c r="D115" s="60"/>
      <c r="E115" s="60"/>
      <c r="F115" s="60"/>
      <c r="G115" s="60"/>
    </row>
    <row r="116" spans="1:7" s="54" customFormat="1" x14ac:dyDescent="0.25">
      <c r="A116" s="60"/>
      <c r="B116" s="60"/>
      <c r="C116" s="60"/>
      <c r="D116" s="60"/>
      <c r="E116" s="60"/>
      <c r="F116" s="60"/>
      <c r="G116" s="60"/>
    </row>
    <row r="117" spans="1:7" s="54" customFormat="1" x14ac:dyDescent="0.25">
      <c r="A117" s="60"/>
      <c r="B117" s="60"/>
      <c r="C117" s="60"/>
      <c r="D117" s="60"/>
      <c r="E117" s="60"/>
      <c r="F117" s="60"/>
      <c r="G117" s="60"/>
    </row>
    <row r="118" spans="1:7" s="54" customFormat="1" x14ac:dyDescent="0.25">
      <c r="A118" s="60"/>
      <c r="B118" s="60"/>
      <c r="C118" s="60"/>
      <c r="D118" s="60"/>
      <c r="E118" s="60"/>
      <c r="F118" s="60"/>
      <c r="G118" s="60"/>
    </row>
    <row r="119" spans="1:7" s="54" customFormat="1" x14ac:dyDescent="0.25">
      <c r="A119" s="60"/>
      <c r="B119" s="60"/>
      <c r="C119" s="60"/>
      <c r="D119" s="60"/>
      <c r="E119" s="60"/>
      <c r="F119" s="60"/>
      <c r="G119" s="60"/>
    </row>
    <row r="120" spans="1:7" s="54" customFormat="1" x14ac:dyDescent="0.25">
      <c r="A120" s="60"/>
      <c r="B120" s="60"/>
      <c r="C120" s="60"/>
      <c r="D120" s="60"/>
      <c r="E120" s="60"/>
      <c r="F120" s="60"/>
      <c r="G120" s="60"/>
    </row>
    <row r="121" spans="1:7" s="54" customFormat="1" x14ac:dyDescent="0.25">
      <c r="A121" s="60"/>
      <c r="B121" s="60"/>
      <c r="C121" s="60"/>
      <c r="D121" s="60"/>
      <c r="E121" s="60"/>
      <c r="F121" s="60"/>
      <c r="G121" s="60"/>
    </row>
    <row r="122" spans="1:7" s="54" customFormat="1" x14ac:dyDescent="0.25">
      <c r="A122" s="60"/>
      <c r="B122" s="60"/>
      <c r="C122" s="60"/>
      <c r="D122" s="60"/>
      <c r="E122" s="60"/>
      <c r="F122" s="60"/>
      <c r="G122" s="60"/>
    </row>
    <row r="123" spans="1:7" s="54" customFormat="1" x14ac:dyDescent="0.25">
      <c r="A123" s="60"/>
      <c r="B123" s="60"/>
      <c r="C123" s="60"/>
      <c r="D123" s="60"/>
      <c r="E123" s="60"/>
      <c r="F123" s="60"/>
      <c r="G123" s="60"/>
    </row>
    <row r="124" spans="1:7" s="54" customFormat="1" x14ac:dyDescent="0.25">
      <c r="A124" s="60"/>
      <c r="B124" s="60"/>
      <c r="C124" s="60"/>
      <c r="D124" s="60"/>
      <c r="E124" s="60"/>
      <c r="F124" s="60"/>
      <c r="G124" s="60"/>
    </row>
    <row r="125" spans="1:7" s="54" customFormat="1" x14ac:dyDescent="0.25">
      <c r="A125" s="60"/>
      <c r="B125" s="60"/>
      <c r="C125" s="60"/>
      <c r="D125" s="60"/>
      <c r="E125" s="60"/>
      <c r="F125" s="60"/>
      <c r="G125" s="60"/>
    </row>
    <row r="126" spans="1:7" s="54" customFormat="1" x14ac:dyDescent="0.25">
      <c r="A126" s="60"/>
      <c r="B126" s="60"/>
      <c r="C126" s="60"/>
      <c r="D126" s="60"/>
      <c r="E126" s="60"/>
      <c r="F126" s="60"/>
      <c r="G126" s="60"/>
    </row>
    <row r="127" spans="1:7" s="54" customFormat="1" x14ac:dyDescent="0.25">
      <c r="A127" s="60"/>
      <c r="B127" s="60"/>
      <c r="C127" s="60"/>
      <c r="D127" s="60"/>
      <c r="E127" s="60"/>
      <c r="F127" s="60"/>
      <c r="G127" s="60"/>
    </row>
    <row r="128" spans="1:7" s="54" customFormat="1" x14ac:dyDescent="0.25">
      <c r="A128" s="60"/>
      <c r="B128" s="60"/>
      <c r="C128" s="60"/>
      <c r="D128" s="60"/>
      <c r="E128" s="60"/>
      <c r="F128" s="60"/>
      <c r="G128" s="60"/>
    </row>
    <row r="129" spans="1:7" s="54" customFormat="1" x14ac:dyDescent="0.25">
      <c r="A129" s="60"/>
      <c r="B129" s="60"/>
      <c r="C129" s="60"/>
      <c r="D129" s="60"/>
      <c r="E129" s="60"/>
      <c r="F129" s="60"/>
      <c r="G129" s="60"/>
    </row>
    <row r="130" spans="1:7" s="54" customFormat="1" x14ac:dyDescent="0.25">
      <c r="A130" s="60"/>
      <c r="B130" s="60"/>
      <c r="C130" s="60"/>
      <c r="D130" s="60"/>
      <c r="E130" s="60"/>
      <c r="F130" s="60"/>
      <c r="G130" s="60"/>
    </row>
    <row r="131" spans="1:7" s="54" customFormat="1" x14ac:dyDescent="0.25">
      <c r="A131" s="60"/>
      <c r="B131" s="60"/>
      <c r="C131" s="60"/>
      <c r="D131" s="60"/>
      <c r="E131" s="60"/>
      <c r="F131" s="60"/>
      <c r="G131" s="60"/>
    </row>
    <row r="132" spans="1:7" s="54" customFormat="1" x14ac:dyDescent="0.25">
      <c r="A132" s="60"/>
      <c r="B132" s="60"/>
      <c r="C132" s="60"/>
      <c r="D132" s="60"/>
      <c r="E132" s="60"/>
      <c r="F132" s="60"/>
      <c r="G132" s="60"/>
    </row>
    <row r="133" spans="1:7" s="54" customFormat="1" x14ac:dyDescent="0.25">
      <c r="A133" s="60"/>
      <c r="B133" s="60"/>
      <c r="C133" s="60"/>
      <c r="D133" s="60"/>
      <c r="E133" s="60"/>
      <c r="F133" s="60"/>
      <c r="G133" s="60"/>
    </row>
    <row r="134" spans="1:7" s="54" customFormat="1" x14ac:dyDescent="0.25">
      <c r="A134" s="60"/>
      <c r="B134" s="60"/>
      <c r="C134" s="60"/>
      <c r="D134" s="60"/>
      <c r="E134" s="60"/>
      <c r="F134" s="60"/>
      <c r="G134" s="60"/>
    </row>
    <row r="135" spans="1:7" s="54" customFormat="1" x14ac:dyDescent="0.25">
      <c r="A135" s="60"/>
      <c r="B135" s="60"/>
      <c r="C135" s="60"/>
      <c r="D135" s="60"/>
      <c r="E135" s="60"/>
      <c r="F135" s="60"/>
      <c r="G135" s="60"/>
    </row>
    <row r="136" spans="1:7" s="54" customFormat="1" x14ac:dyDescent="0.25">
      <c r="A136" s="60"/>
      <c r="B136" s="60"/>
      <c r="C136" s="60"/>
      <c r="D136" s="60"/>
      <c r="E136" s="60"/>
      <c r="F136" s="60"/>
      <c r="G136" s="60"/>
    </row>
    <row r="137" spans="1:7" s="54" customFormat="1" x14ac:dyDescent="0.25">
      <c r="A137" s="60"/>
      <c r="B137" s="60"/>
      <c r="C137" s="60"/>
      <c r="D137" s="60"/>
      <c r="E137" s="60"/>
      <c r="F137" s="60"/>
      <c r="G137" s="60"/>
    </row>
    <row r="138" spans="1:7" s="54" customFormat="1" x14ac:dyDescent="0.25">
      <c r="A138" s="60"/>
      <c r="B138" s="60"/>
      <c r="C138" s="60"/>
      <c r="D138" s="60"/>
      <c r="E138" s="60"/>
      <c r="F138" s="60"/>
      <c r="G138" s="60"/>
    </row>
    <row r="139" spans="1:7" s="54" customFormat="1" x14ac:dyDescent="0.25">
      <c r="A139" s="60"/>
      <c r="B139" s="60"/>
      <c r="C139" s="60"/>
      <c r="D139" s="60"/>
      <c r="E139" s="60"/>
      <c r="F139" s="60"/>
      <c r="G139" s="60"/>
    </row>
    <row r="140" spans="1:7" s="54" customFormat="1" x14ac:dyDescent="0.25">
      <c r="A140" s="60"/>
      <c r="B140" s="60"/>
      <c r="C140" s="60"/>
      <c r="D140" s="60"/>
      <c r="E140" s="60"/>
      <c r="F140" s="60"/>
      <c r="G140" s="60"/>
    </row>
    <row r="141" spans="1:7" s="54" customFormat="1" x14ac:dyDescent="0.25">
      <c r="A141" s="60"/>
      <c r="B141" s="60"/>
      <c r="C141" s="60"/>
      <c r="D141" s="60"/>
      <c r="E141" s="60"/>
      <c r="F141" s="60"/>
      <c r="G141" s="60"/>
    </row>
    <row r="142" spans="1:7" s="54" customFormat="1" x14ac:dyDescent="0.25">
      <c r="A142" s="60"/>
      <c r="B142" s="60"/>
      <c r="C142" s="60"/>
      <c r="D142" s="60"/>
      <c r="E142" s="60"/>
      <c r="F142" s="60"/>
      <c r="G142" s="60"/>
    </row>
    <row r="143" spans="1:7" s="54" customFormat="1" x14ac:dyDescent="0.25">
      <c r="A143" s="60"/>
      <c r="B143" s="60"/>
      <c r="C143" s="60"/>
      <c r="D143" s="60"/>
      <c r="E143" s="60"/>
      <c r="F143" s="60"/>
      <c r="G143" s="60"/>
    </row>
    <row r="144" spans="1:7" s="54" customFormat="1" x14ac:dyDescent="0.25">
      <c r="A144" s="60"/>
      <c r="B144" s="60"/>
      <c r="C144" s="60"/>
      <c r="D144" s="60"/>
      <c r="E144" s="60"/>
      <c r="F144" s="60"/>
      <c r="G144" s="60"/>
    </row>
    <row r="145" spans="1:7" s="54" customFormat="1" x14ac:dyDescent="0.25">
      <c r="A145" s="60"/>
      <c r="B145" s="60"/>
      <c r="C145" s="60"/>
      <c r="D145" s="60"/>
      <c r="E145" s="60"/>
      <c r="F145" s="60"/>
      <c r="G145" s="60"/>
    </row>
    <row r="146" spans="1:7" s="54" customFormat="1" x14ac:dyDescent="0.25">
      <c r="A146" s="60"/>
      <c r="B146" s="60"/>
      <c r="C146" s="60"/>
      <c r="D146" s="60"/>
      <c r="E146" s="60"/>
      <c r="F146" s="60"/>
      <c r="G146" s="60"/>
    </row>
    <row r="147" spans="1:7" s="54" customFormat="1" x14ac:dyDescent="0.25">
      <c r="A147" s="60"/>
      <c r="B147" s="60"/>
      <c r="C147" s="60"/>
      <c r="D147" s="60"/>
      <c r="E147" s="60"/>
      <c r="F147" s="60"/>
      <c r="G147" s="60"/>
    </row>
    <row r="148" spans="1:7" s="54" customFormat="1" x14ac:dyDescent="0.25">
      <c r="A148" s="60"/>
      <c r="B148" s="60"/>
      <c r="C148" s="60"/>
      <c r="D148" s="60"/>
      <c r="E148" s="60"/>
      <c r="F148" s="60"/>
      <c r="G148" s="60"/>
    </row>
    <row r="149" spans="1:7" s="54" customFormat="1" x14ac:dyDescent="0.25">
      <c r="A149" s="60"/>
      <c r="B149" s="60"/>
      <c r="C149" s="60"/>
      <c r="D149" s="60"/>
      <c r="E149" s="60"/>
      <c r="F149" s="60"/>
      <c r="G149" s="60"/>
    </row>
    <row r="150" spans="1:7" s="54" customFormat="1" x14ac:dyDescent="0.25">
      <c r="A150" s="60"/>
      <c r="B150" s="60"/>
      <c r="C150" s="60"/>
      <c r="D150" s="60"/>
      <c r="E150" s="60"/>
      <c r="F150" s="60"/>
      <c r="G150" s="60"/>
    </row>
    <row r="151" spans="1:7" s="54" customFormat="1" x14ac:dyDescent="0.25">
      <c r="A151" s="60"/>
      <c r="B151" s="60"/>
      <c r="C151" s="60"/>
      <c r="D151" s="60"/>
      <c r="E151" s="60"/>
      <c r="F151" s="60"/>
      <c r="G151" s="60"/>
    </row>
    <row r="152" spans="1:7" s="54" customFormat="1" x14ac:dyDescent="0.25">
      <c r="A152" s="60"/>
      <c r="B152" s="60"/>
      <c r="C152" s="60"/>
      <c r="D152" s="60"/>
      <c r="E152" s="60"/>
      <c r="F152" s="60"/>
      <c r="G152" s="60"/>
    </row>
    <row r="153" spans="1:7" s="54" customFormat="1" x14ac:dyDescent="0.25">
      <c r="A153" s="60"/>
      <c r="B153" s="60"/>
      <c r="C153" s="60"/>
      <c r="D153" s="60"/>
      <c r="E153" s="60"/>
      <c r="F153" s="60"/>
      <c r="G153" s="60"/>
    </row>
    <row r="154" spans="1:7" s="54" customFormat="1" x14ac:dyDescent="0.25">
      <c r="A154" s="60"/>
      <c r="B154" s="60"/>
      <c r="C154" s="60"/>
      <c r="D154" s="60"/>
      <c r="E154" s="60"/>
      <c r="F154" s="60"/>
      <c r="G154" s="60"/>
    </row>
    <row r="155" spans="1:7" s="54" customFormat="1" x14ac:dyDescent="0.25">
      <c r="A155" s="60"/>
      <c r="B155" s="60"/>
      <c r="C155" s="60"/>
      <c r="D155" s="60"/>
      <c r="E155" s="60"/>
      <c r="F155" s="60"/>
      <c r="G155" s="60"/>
    </row>
    <row r="156" spans="1:7" s="54" customFormat="1" x14ac:dyDescent="0.25">
      <c r="A156" s="60"/>
      <c r="B156" s="60"/>
      <c r="C156" s="60"/>
      <c r="D156" s="60"/>
      <c r="E156" s="60"/>
      <c r="F156" s="60"/>
      <c r="G156" s="60"/>
    </row>
    <row r="157" spans="1:7" s="54" customFormat="1" x14ac:dyDescent="0.25">
      <c r="A157" s="60"/>
      <c r="B157" s="60"/>
      <c r="C157" s="60"/>
      <c r="D157" s="60"/>
      <c r="E157" s="60"/>
      <c r="F157" s="60"/>
      <c r="G157" s="60"/>
    </row>
    <row r="158" spans="1:7" s="54" customFormat="1" x14ac:dyDescent="0.25">
      <c r="A158" s="60"/>
      <c r="B158" s="60"/>
      <c r="C158" s="60"/>
      <c r="D158" s="60"/>
      <c r="E158" s="60"/>
      <c r="F158" s="60"/>
      <c r="G158" s="60"/>
    </row>
    <row r="159" spans="1:7" s="54" customFormat="1" x14ac:dyDescent="0.25">
      <c r="A159" s="60"/>
      <c r="B159" s="60"/>
      <c r="C159" s="60"/>
      <c r="D159" s="60"/>
      <c r="E159" s="60"/>
      <c r="F159" s="60"/>
      <c r="G159" s="60"/>
    </row>
    <row r="160" spans="1:7" s="54" customFormat="1" x14ac:dyDescent="0.25">
      <c r="A160" s="60"/>
      <c r="B160" s="60"/>
      <c r="C160" s="60"/>
      <c r="D160" s="60"/>
      <c r="E160" s="60"/>
      <c r="F160" s="60"/>
      <c r="G160" s="60"/>
    </row>
    <row r="161" spans="1:7" s="54" customFormat="1" x14ac:dyDescent="0.25">
      <c r="A161" s="60"/>
      <c r="B161" s="60"/>
      <c r="C161" s="60"/>
      <c r="D161" s="60"/>
      <c r="E161" s="60"/>
      <c r="F161" s="60"/>
      <c r="G161" s="60"/>
    </row>
    <row r="162" spans="1:7" s="54" customFormat="1" x14ac:dyDescent="0.25">
      <c r="A162" s="60"/>
      <c r="B162" s="60"/>
      <c r="C162" s="60"/>
      <c r="D162" s="60"/>
      <c r="E162" s="60"/>
      <c r="F162" s="60"/>
      <c r="G162" s="60"/>
    </row>
    <row r="163" spans="1:7" s="54" customFormat="1" x14ac:dyDescent="0.25">
      <c r="A163" s="60"/>
      <c r="B163" s="60"/>
      <c r="C163" s="60"/>
      <c r="D163" s="60"/>
      <c r="E163" s="60"/>
      <c r="F163" s="60"/>
      <c r="G163" s="60"/>
    </row>
    <row r="164" spans="1:7" s="54" customFormat="1" x14ac:dyDescent="0.25">
      <c r="A164" s="60"/>
      <c r="B164" s="60"/>
      <c r="C164" s="60"/>
      <c r="D164" s="60"/>
      <c r="E164" s="60"/>
      <c r="F164" s="60"/>
      <c r="G164" s="60"/>
    </row>
    <row r="165" spans="1:7" s="54" customFormat="1" x14ac:dyDescent="0.25">
      <c r="A165" s="60"/>
      <c r="B165" s="60"/>
      <c r="C165" s="60"/>
      <c r="D165" s="60"/>
      <c r="E165" s="60"/>
      <c r="F165" s="60"/>
      <c r="G165" s="60"/>
    </row>
    <row r="166" spans="1:7" s="54" customFormat="1" x14ac:dyDescent="0.25">
      <c r="A166" s="60"/>
      <c r="B166" s="60"/>
      <c r="C166" s="60"/>
      <c r="D166" s="60"/>
      <c r="E166" s="60"/>
      <c r="F166" s="60"/>
      <c r="G166" s="60"/>
    </row>
    <row r="167" spans="1:7" s="54" customFormat="1" x14ac:dyDescent="0.25">
      <c r="A167" s="60"/>
      <c r="B167" s="60"/>
      <c r="C167" s="60"/>
      <c r="D167" s="60"/>
      <c r="E167" s="60"/>
      <c r="F167" s="60"/>
      <c r="G167" s="60"/>
    </row>
    <row r="168" spans="1:7" s="54" customFormat="1" x14ac:dyDescent="0.25">
      <c r="A168" s="60"/>
      <c r="B168" s="60"/>
      <c r="C168" s="60"/>
      <c r="D168" s="60"/>
      <c r="E168" s="60"/>
      <c r="F168" s="60"/>
      <c r="G168" s="60"/>
    </row>
    <row r="169" spans="1:7" s="54" customFormat="1" x14ac:dyDescent="0.25">
      <c r="A169" s="60"/>
      <c r="B169" s="60"/>
      <c r="C169" s="60"/>
      <c r="D169" s="60"/>
      <c r="E169" s="60"/>
      <c r="F169" s="60"/>
      <c r="G169" s="60"/>
    </row>
    <row r="170" spans="1:7" s="54" customFormat="1" x14ac:dyDescent="0.25">
      <c r="A170" s="60"/>
      <c r="B170" s="60"/>
      <c r="C170" s="60"/>
      <c r="D170" s="60"/>
      <c r="E170" s="60"/>
      <c r="F170" s="60"/>
      <c r="G170" s="60"/>
    </row>
    <row r="171" spans="1:7" s="54" customFormat="1" x14ac:dyDescent="0.25">
      <c r="A171" s="60"/>
      <c r="B171" s="60"/>
      <c r="C171" s="60"/>
      <c r="D171" s="60"/>
      <c r="E171" s="60"/>
      <c r="F171" s="60"/>
      <c r="G171" s="60"/>
    </row>
    <row r="172" spans="1:7" s="54" customFormat="1" x14ac:dyDescent="0.25">
      <c r="A172" s="60"/>
      <c r="B172" s="60"/>
      <c r="C172" s="60"/>
      <c r="D172" s="60"/>
      <c r="E172" s="60"/>
      <c r="F172" s="60"/>
      <c r="G172" s="60"/>
    </row>
    <row r="173" spans="1:7" s="54" customFormat="1" x14ac:dyDescent="0.25">
      <c r="A173" s="60"/>
      <c r="B173" s="60"/>
      <c r="C173" s="60"/>
      <c r="D173" s="60"/>
      <c r="E173" s="60"/>
      <c r="F173" s="60"/>
      <c r="G173" s="60"/>
    </row>
  </sheetData>
  <mergeCells count="7">
    <mergeCell ref="E7:G7"/>
    <mergeCell ref="A1:G1"/>
    <mergeCell ref="A2:G2"/>
    <mergeCell ref="A3:G3"/>
    <mergeCell ref="A5:G5"/>
    <mergeCell ref="A4:G4"/>
    <mergeCell ref="E6:G6"/>
  </mergeCells>
  <pageMargins left="0.9055118110236221" right="0.70866141732283472" top="0.94488188976377963" bottom="0.74803149606299213" header="0.31496062992125984" footer="0.31496062992125984"/>
  <pageSetup paperSize="9" scale="95"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688"/>
  <sheetViews>
    <sheetView showGridLines="0" topLeftCell="A10" zoomScale="80" zoomScaleNormal="80" workbookViewId="0">
      <selection activeCell="G16" sqref="G16:G17"/>
    </sheetView>
  </sheetViews>
  <sheetFormatPr baseColWidth="10" defaultColWidth="11.42578125" defaultRowHeight="15.75" x14ac:dyDescent="0.3"/>
  <cols>
    <col min="1" max="1" width="6" style="2" customWidth="1"/>
    <col min="2" max="2" width="5.7109375" style="2" customWidth="1"/>
    <col min="3" max="3" width="6.140625" style="2" customWidth="1"/>
    <col min="4" max="4" width="5.42578125" style="2" customWidth="1"/>
    <col min="5" max="5" width="6.42578125" style="2" customWidth="1"/>
    <col min="6" max="6" width="76.42578125" style="2" customWidth="1"/>
    <col min="7" max="7" width="17" style="2" customWidth="1"/>
    <col min="8" max="8" width="16.42578125" style="2" customWidth="1"/>
    <col min="9" max="9" width="14.85546875" style="2" customWidth="1"/>
    <col min="10" max="10" width="15" style="2" customWidth="1"/>
    <col min="11" max="11" width="14" style="2" customWidth="1"/>
    <col min="12" max="12" width="15.7109375" style="2" customWidth="1"/>
    <col min="13" max="13" width="16.28515625" style="2" customWidth="1"/>
    <col min="14" max="14" width="15.42578125" style="2" customWidth="1"/>
    <col min="15" max="15" width="11.42578125" style="1"/>
    <col min="16" max="17" width="11.42578125" style="61"/>
    <col min="18" max="18" width="13.42578125" style="61" bestFit="1" customWidth="1"/>
    <col min="19" max="44" width="11.42578125" style="61"/>
    <col min="45" max="16384" width="11.42578125" style="1"/>
  </cols>
  <sheetData>
    <row r="1" spans="1:15" ht="15.75" customHeight="1" x14ac:dyDescent="0.2">
      <c r="A1" s="491" t="str">
        <f>+PPNE1!B1</f>
        <v>Plan Operativo Anual</v>
      </c>
      <c r="B1" s="492"/>
      <c r="C1" s="492"/>
      <c r="D1" s="492"/>
      <c r="E1" s="492"/>
      <c r="F1" s="492"/>
      <c r="G1" s="492"/>
      <c r="H1" s="492"/>
      <c r="I1" s="492"/>
      <c r="J1" s="492"/>
      <c r="K1" s="492"/>
      <c r="L1" s="492"/>
      <c r="M1" s="492"/>
      <c r="N1" s="492"/>
      <c r="O1" s="493"/>
    </row>
    <row r="2" spans="1:15" ht="15.75" customHeight="1" x14ac:dyDescent="0.25">
      <c r="A2" s="494" t="s">
        <v>269</v>
      </c>
      <c r="B2" s="485"/>
      <c r="C2" s="485"/>
      <c r="D2" s="485"/>
      <c r="E2" s="485"/>
      <c r="F2" s="485"/>
      <c r="G2" s="485"/>
      <c r="H2" s="485"/>
      <c r="I2" s="485"/>
      <c r="J2" s="485"/>
      <c r="K2" s="485"/>
      <c r="L2" s="485"/>
      <c r="M2" s="485"/>
      <c r="N2" s="485"/>
      <c r="O2" s="495"/>
    </row>
    <row r="3" spans="1:15" ht="15.75" customHeight="1" x14ac:dyDescent="0.25">
      <c r="A3" s="496" t="s">
        <v>270</v>
      </c>
      <c r="B3" s="487"/>
      <c r="C3" s="487"/>
      <c r="D3" s="487"/>
      <c r="E3" s="487"/>
      <c r="F3" s="487"/>
      <c r="G3" s="487"/>
      <c r="H3" s="487"/>
      <c r="I3" s="487"/>
      <c r="J3" s="487"/>
      <c r="K3" s="487"/>
      <c r="L3" s="487"/>
      <c r="M3" s="487"/>
      <c r="N3" s="487"/>
      <c r="O3" s="497"/>
    </row>
    <row r="4" spans="1:15" ht="15.75" customHeight="1" x14ac:dyDescent="0.2">
      <c r="A4" s="488" t="s">
        <v>53</v>
      </c>
      <c r="B4" s="489"/>
      <c r="C4" s="489"/>
      <c r="D4" s="489"/>
      <c r="E4" s="489"/>
      <c r="F4" s="489"/>
      <c r="G4" s="489"/>
      <c r="H4" s="489"/>
      <c r="I4" s="489"/>
      <c r="J4" s="489"/>
      <c r="K4" s="489"/>
      <c r="L4" s="489"/>
      <c r="M4" s="489"/>
      <c r="N4" s="489"/>
      <c r="O4" s="498"/>
    </row>
    <row r="5" spans="1:15" ht="15.75" customHeight="1" x14ac:dyDescent="0.2">
      <c r="A5" s="488">
        <f>+PPNE1!C5</f>
        <v>2026</v>
      </c>
      <c r="B5" s="489"/>
      <c r="C5" s="489"/>
      <c r="D5" s="489"/>
      <c r="E5" s="489"/>
      <c r="F5" s="489"/>
      <c r="G5" s="489"/>
      <c r="H5" s="489"/>
      <c r="I5" s="489"/>
      <c r="J5" s="489"/>
      <c r="K5" s="489"/>
      <c r="L5" s="489"/>
      <c r="M5" s="489"/>
      <c r="N5" s="489"/>
      <c r="O5" s="498"/>
    </row>
    <row r="6" spans="1:15" ht="15.75" customHeight="1" x14ac:dyDescent="0.2">
      <c r="A6" s="15" t="s">
        <v>214</v>
      </c>
      <c r="B6" s="5"/>
      <c r="C6" s="5"/>
      <c r="D6" s="5"/>
      <c r="E6" s="5"/>
      <c r="F6" s="490" t="str">
        <f>+PPNE1!B6</f>
        <v>Cibao Norte</v>
      </c>
      <c r="G6" s="490"/>
      <c r="H6" s="490"/>
      <c r="I6" s="490"/>
      <c r="J6" s="490"/>
      <c r="K6" s="490"/>
      <c r="L6" s="490"/>
      <c r="M6" s="490"/>
      <c r="N6" s="490"/>
      <c r="O6" s="499"/>
    </row>
    <row r="7" spans="1:15" ht="15.75" customHeight="1" x14ac:dyDescent="0.2">
      <c r="A7" s="18" t="s">
        <v>213</v>
      </c>
      <c r="B7" s="19"/>
      <c r="C7" s="19"/>
      <c r="D7" s="16"/>
      <c r="E7" s="19"/>
      <c r="F7" s="500">
        <f>+PPNE1!B7</f>
        <v>0</v>
      </c>
      <c r="G7" s="500"/>
      <c r="H7" s="500"/>
      <c r="I7" s="500"/>
      <c r="J7" s="500"/>
      <c r="K7" s="500"/>
      <c r="L7" s="500"/>
      <c r="M7" s="500"/>
      <c r="N7" s="500"/>
      <c r="O7" s="501"/>
    </row>
    <row r="8" spans="1:15" ht="15.75" customHeight="1" x14ac:dyDescent="0.2">
      <c r="A8" s="22" t="s">
        <v>46</v>
      </c>
      <c r="B8" s="23"/>
      <c r="C8" s="23"/>
      <c r="D8" s="23"/>
      <c r="E8" s="23"/>
      <c r="F8" s="23"/>
      <c r="G8" s="23"/>
      <c r="H8" s="23"/>
      <c r="I8" s="23"/>
      <c r="J8" s="23"/>
      <c r="K8" s="23"/>
      <c r="L8" s="23"/>
      <c r="M8" s="23"/>
      <c r="N8" s="23"/>
      <c r="O8" s="24"/>
    </row>
    <row r="9" spans="1:15" ht="13.5" x14ac:dyDescent="0.25">
      <c r="A9" s="41" t="s">
        <v>212</v>
      </c>
      <c r="B9" s="3"/>
      <c r="C9" s="3"/>
      <c r="D9" s="3"/>
      <c r="E9" s="42"/>
      <c r="F9" s="43"/>
      <c r="G9" s="57">
        <f>+PPNE3!F16</f>
        <v>19454970</v>
      </c>
      <c r="H9" s="40"/>
      <c r="I9" s="40"/>
      <c r="J9" s="40"/>
      <c r="K9" s="40"/>
      <c r="L9" s="40"/>
      <c r="M9" s="40"/>
      <c r="N9" s="40"/>
      <c r="O9" s="44"/>
    </row>
    <row r="10" spans="1:15" ht="13.5" x14ac:dyDescent="0.25">
      <c r="A10" s="41" t="s">
        <v>41</v>
      </c>
      <c r="B10" s="3"/>
      <c r="C10" s="3"/>
      <c r="D10" s="3"/>
      <c r="E10" s="42"/>
      <c r="F10" s="43"/>
      <c r="G10" s="57">
        <f>+PPNE3!F25</f>
        <v>147600000</v>
      </c>
      <c r="H10" s="40"/>
      <c r="I10" s="40"/>
      <c r="J10" s="40"/>
      <c r="K10" s="40"/>
      <c r="L10" s="40"/>
      <c r="M10" s="40"/>
      <c r="N10" s="40"/>
      <c r="O10" s="44"/>
    </row>
    <row r="11" spans="1:15" ht="13.5" x14ac:dyDescent="0.25">
      <c r="A11" s="41" t="s">
        <v>279</v>
      </c>
      <c r="B11" s="3"/>
      <c r="C11" s="3"/>
      <c r="D11" s="3"/>
      <c r="E11" s="42"/>
      <c r="F11" s="43"/>
      <c r="G11" s="57">
        <f>+PPNE3!F15</f>
        <v>0</v>
      </c>
      <c r="H11" s="40"/>
      <c r="I11" s="40"/>
      <c r="J11" s="40"/>
      <c r="K11" s="40"/>
      <c r="L11" s="40"/>
      <c r="M11" s="40"/>
      <c r="N11" s="40"/>
      <c r="O11" s="44"/>
    </row>
    <row r="12" spans="1:15" ht="13.5" x14ac:dyDescent="0.25">
      <c r="A12" s="41" t="s">
        <v>42</v>
      </c>
      <c r="B12" s="3"/>
      <c r="C12" s="3"/>
      <c r="D12" s="3"/>
      <c r="E12" s="42"/>
      <c r="F12" s="43"/>
      <c r="G12" s="57">
        <f>+PPNE3!F9+PPNE3!F17+PPNE3!F21+PPNE3!F22</f>
        <v>35000000</v>
      </c>
      <c r="H12" s="40"/>
      <c r="I12" s="40"/>
      <c r="J12" s="40"/>
      <c r="K12" s="40"/>
      <c r="L12" s="40"/>
      <c r="M12" s="40"/>
      <c r="N12" s="40"/>
      <c r="O12" s="44"/>
    </row>
    <row r="13" spans="1:15" ht="13.5" x14ac:dyDescent="0.25">
      <c r="A13" s="45" t="s">
        <v>52</v>
      </c>
      <c r="B13" s="3"/>
      <c r="C13" s="3"/>
      <c r="D13" s="3"/>
      <c r="E13" s="42"/>
      <c r="F13" s="43"/>
      <c r="G13" s="58">
        <f>+PPNE3!F18</f>
        <v>0</v>
      </c>
      <c r="H13" s="40"/>
      <c r="I13" s="40"/>
      <c r="J13" s="40"/>
      <c r="K13" s="40"/>
      <c r="L13" s="40"/>
      <c r="M13" s="40"/>
      <c r="N13" s="40"/>
      <c r="O13" s="44"/>
    </row>
    <row r="14" spans="1:15" ht="14.25" thickBot="1" x14ac:dyDescent="0.3">
      <c r="A14" s="33" t="s">
        <v>63</v>
      </c>
      <c r="B14" s="34"/>
      <c r="C14" s="34"/>
      <c r="D14" s="34"/>
      <c r="E14" s="35"/>
      <c r="F14" s="36"/>
      <c r="G14" s="37">
        <f>SUM(G9:G13)</f>
        <v>202054970</v>
      </c>
      <c r="H14" s="38"/>
      <c r="I14" s="38"/>
      <c r="J14" s="38"/>
      <c r="K14" s="38"/>
      <c r="L14" s="38"/>
      <c r="M14" s="38"/>
      <c r="N14" s="38"/>
      <c r="O14" s="39"/>
    </row>
    <row r="15" spans="1:15" ht="15.75" customHeight="1" thickTop="1" x14ac:dyDescent="0.2">
      <c r="A15" s="25" t="s">
        <v>48</v>
      </c>
      <c r="B15" s="20"/>
      <c r="C15" s="20"/>
      <c r="D15" s="20"/>
      <c r="E15" s="20"/>
      <c r="F15" s="20"/>
      <c r="G15" s="20"/>
      <c r="H15" s="20"/>
      <c r="I15" s="20"/>
      <c r="J15" s="20"/>
      <c r="K15" s="20"/>
      <c r="L15" s="20"/>
      <c r="M15" s="20"/>
      <c r="N15" s="20"/>
      <c r="O15" s="26"/>
    </row>
    <row r="16" spans="1:15" ht="19.5" customHeight="1" x14ac:dyDescent="0.2">
      <c r="A16" s="509" t="s">
        <v>64</v>
      </c>
      <c r="B16" s="509" t="s">
        <v>49</v>
      </c>
      <c r="C16" s="509" t="s">
        <v>4</v>
      </c>
      <c r="D16" s="509" t="s">
        <v>50</v>
      </c>
      <c r="E16" s="509" t="s">
        <v>20</v>
      </c>
      <c r="F16" s="503" t="s">
        <v>54</v>
      </c>
      <c r="G16" s="502" t="s">
        <v>55</v>
      </c>
      <c r="H16" s="502" t="s">
        <v>56</v>
      </c>
      <c r="I16" s="507" t="s">
        <v>57</v>
      </c>
      <c r="J16" s="508" t="s">
        <v>61</v>
      </c>
      <c r="K16" s="508"/>
      <c r="L16" s="502" t="s">
        <v>62</v>
      </c>
      <c r="M16" s="502"/>
      <c r="N16" s="505" t="s">
        <v>230</v>
      </c>
      <c r="O16" s="505" t="s">
        <v>19</v>
      </c>
    </row>
    <row r="17" spans="1:18" ht="44.25" customHeight="1" x14ac:dyDescent="0.2">
      <c r="A17" s="509"/>
      <c r="B17" s="509"/>
      <c r="C17" s="509"/>
      <c r="D17" s="509"/>
      <c r="E17" s="509"/>
      <c r="F17" s="504"/>
      <c r="G17" s="502"/>
      <c r="H17" s="502"/>
      <c r="I17" s="507"/>
      <c r="J17" s="21" t="s">
        <v>58</v>
      </c>
      <c r="K17" s="21" t="s">
        <v>59</v>
      </c>
      <c r="L17" s="21" t="s">
        <v>40</v>
      </c>
      <c r="M17" s="21" t="s">
        <v>60</v>
      </c>
      <c r="N17" s="506"/>
      <c r="O17" s="506"/>
    </row>
    <row r="18" spans="1:18" ht="12.75" x14ac:dyDescent="0.2">
      <c r="A18" s="320">
        <v>2</v>
      </c>
      <c r="B18" s="321"/>
      <c r="C18" s="321"/>
      <c r="D18" s="321"/>
      <c r="E18" s="321"/>
      <c r="F18" s="322" t="s">
        <v>10</v>
      </c>
      <c r="G18" s="30">
        <f>+G19+G67+G171+G255+G272+G325</f>
        <v>10200000</v>
      </c>
      <c r="H18" s="30">
        <f t="shared" ref="H18:M18" si="0">+H19+H67+H171+H255+H272+H325</f>
        <v>58850000</v>
      </c>
      <c r="I18" s="30">
        <f t="shared" si="0"/>
        <v>69884970</v>
      </c>
      <c r="J18" s="30">
        <f t="shared" si="0"/>
        <v>12850000</v>
      </c>
      <c r="K18" s="30">
        <f t="shared" si="0"/>
        <v>2980000</v>
      </c>
      <c r="L18" s="30">
        <f t="shared" si="0"/>
        <v>4000000</v>
      </c>
      <c r="M18" s="30">
        <f t="shared" si="0"/>
        <v>42140000</v>
      </c>
      <c r="N18" s="30">
        <f>+N19+N67+N171+N255+N272+N325</f>
        <v>202054970</v>
      </c>
      <c r="O18" s="30">
        <f t="shared" ref="O18" si="1">+O19+O67+O171+O255+O272+O325</f>
        <v>165.69994294126988</v>
      </c>
      <c r="R18" s="422">
        <f>G14-N18</f>
        <v>0</v>
      </c>
    </row>
    <row r="19" spans="1:18" ht="12.75" x14ac:dyDescent="0.2">
      <c r="A19" s="323">
        <v>2</v>
      </c>
      <c r="B19" s="324">
        <v>1</v>
      </c>
      <c r="C19" s="325"/>
      <c r="D19" s="325"/>
      <c r="E19" s="325"/>
      <c r="F19" s="326" t="s">
        <v>231</v>
      </c>
      <c r="G19" s="32">
        <f>+G20+G42+G54+G58</f>
        <v>0</v>
      </c>
      <c r="H19" s="32">
        <f t="shared" ref="H19:M19" si="2">+H20+H42+H54+H58</f>
        <v>2200000</v>
      </c>
      <c r="I19" s="32">
        <f t="shared" si="2"/>
        <v>1650000</v>
      </c>
      <c r="J19" s="32">
        <f t="shared" si="2"/>
        <v>0</v>
      </c>
      <c r="K19" s="32">
        <f t="shared" si="2"/>
        <v>0</v>
      </c>
      <c r="L19" s="32">
        <f t="shared" si="2"/>
        <v>0</v>
      </c>
      <c r="M19" s="32">
        <f t="shared" si="2"/>
        <v>16960000</v>
      </c>
      <c r="N19" s="32">
        <f t="shared" ref="N19:O19" si="3">+N20+N42+N54+N58</f>
        <v>20810000</v>
      </c>
      <c r="O19" s="32">
        <f t="shared" si="3"/>
        <v>10.299177496104155</v>
      </c>
    </row>
    <row r="20" spans="1:18" ht="12.75" x14ac:dyDescent="0.2">
      <c r="A20" s="327">
        <v>2</v>
      </c>
      <c r="B20" s="328">
        <v>1</v>
      </c>
      <c r="C20" s="328">
        <v>1</v>
      </c>
      <c r="D20" s="328"/>
      <c r="E20" s="328"/>
      <c r="F20" s="329" t="s">
        <v>65</v>
      </c>
      <c r="G20" s="31">
        <f>+G21+G26+G33+G35+G37</f>
        <v>0</v>
      </c>
      <c r="H20" s="31">
        <f t="shared" ref="H20:M20" si="4">+H21+H26+H33+H35+H37</f>
        <v>2200000</v>
      </c>
      <c r="I20" s="31">
        <f t="shared" si="4"/>
        <v>1650000</v>
      </c>
      <c r="J20" s="31">
        <f t="shared" si="4"/>
        <v>0</v>
      </c>
      <c r="K20" s="31">
        <f t="shared" si="4"/>
        <v>0</v>
      </c>
      <c r="L20" s="31">
        <f t="shared" si="4"/>
        <v>0</v>
      </c>
      <c r="M20" s="31">
        <f t="shared" si="4"/>
        <v>2200000</v>
      </c>
      <c r="N20" s="31">
        <f t="shared" ref="N20" si="5">+N21+N26+N33+N35+N37</f>
        <v>6050000</v>
      </c>
      <c r="O20" s="31">
        <f>+O21+O26+O33+O35+O37</f>
        <v>2.9942346877188917</v>
      </c>
    </row>
    <row r="21" spans="1:18" ht="12.75" x14ac:dyDescent="0.2">
      <c r="A21" s="330">
        <v>2</v>
      </c>
      <c r="B21" s="331">
        <v>1</v>
      </c>
      <c r="C21" s="331">
        <v>1</v>
      </c>
      <c r="D21" s="331">
        <v>1</v>
      </c>
      <c r="E21" s="331"/>
      <c r="F21" s="332" t="s">
        <v>66</v>
      </c>
      <c r="G21" s="29">
        <f>SUM(G22:G25)</f>
        <v>0</v>
      </c>
      <c r="H21" s="29">
        <f t="shared" ref="H21:M21" si="6">SUM(H22:H25)</f>
        <v>2000000</v>
      </c>
      <c r="I21" s="29">
        <f t="shared" si="6"/>
        <v>1500000</v>
      </c>
      <c r="J21" s="29">
        <f t="shared" si="6"/>
        <v>0</v>
      </c>
      <c r="K21" s="29">
        <f>SUM(K22:K25)</f>
        <v>0</v>
      </c>
      <c r="L21" s="29">
        <f t="shared" si="6"/>
        <v>0</v>
      </c>
      <c r="M21" s="29">
        <f t="shared" si="6"/>
        <v>2000000</v>
      </c>
      <c r="N21" s="29">
        <f>SUM(N22:N25)</f>
        <v>5500000</v>
      </c>
      <c r="O21" s="52">
        <f>SUM(O22:O25)</f>
        <v>2.7220315342899015</v>
      </c>
    </row>
    <row r="22" spans="1:18" ht="12.75" x14ac:dyDescent="0.2">
      <c r="A22" s="333">
        <v>2</v>
      </c>
      <c r="B22" s="334">
        <v>1</v>
      </c>
      <c r="C22" s="334">
        <v>1</v>
      </c>
      <c r="D22" s="334">
        <v>1</v>
      </c>
      <c r="E22" s="334" t="s">
        <v>202</v>
      </c>
      <c r="F22" s="335" t="s">
        <v>232</v>
      </c>
      <c r="G22" s="27">
        <v>0</v>
      </c>
      <c r="H22" s="27">
        <v>2000000</v>
      </c>
      <c r="I22" s="27">
        <v>1500000</v>
      </c>
      <c r="J22" s="27"/>
      <c r="K22" s="27"/>
      <c r="L22" s="27"/>
      <c r="M22" s="27">
        <v>2000000</v>
      </c>
      <c r="N22" s="351">
        <f t="shared" ref="N22:N41" si="7">SUBTOTAL(9,G22:M22)</f>
        <v>5500000</v>
      </c>
      <c r="O22" s="354">
        <f t="shared" ref="O22:O32" si="8">IFERROR(N22/$N$18*100,"0.00")</f>
        <v>2.7220315342899015</v>
      </c>
    </row>
    <row r="23" spans="1:18" ht="12.75" x14ac:dyDescent="0.2">
      <c r="A23" s="333">
        <v>2</v>
      </c>
      <c r="B23" s="334">
        <v>1</v>
      </c>
      <c r="C23" s="334">
        <v>1</v>
      </c>
      <c r="D23" s="334">
        <v>1</v>
      </c>
      <c r="E23" s="334" t="s">
        <v>203</v>
      </c>
      <c r="F23" s="336" t="s">
        <v>67</v>
      </c>
      <c r="G23" s="27">
        <v>0</v>
      </c>
      <c r="H23" s="27">
        <v>0</v>
      </c>
      <c r="I23" s="27">
        <v>0</v>
      </c>
      <c r="J23" s="27">
        <v>0</v>
      </c>
      <c r="K23" s="27">
        <v>0</v>
      </c>
      <c r="L23" s="27">
        <v>0</v>
      </c>
      <c r="M23" s="27">
        <v>0</v>
      </c>
      <c r="N23" s="351">
        <f t="shared" si="7"/>
        <v>0</v>
      </c>
      <c r="O23" s="354">
        <f t="shared" si="8"/>
        <v>0</v>
      </c>
    </row>
    <row r="24" spans="1:18" ht="12.75" x14ac:dyDescent="0.2">
      <c r="A24" s="333">
        <v>2</v>
      </c>
      <c r="B24" s="334">
        <v>1</v>
      </c>
      <c r="C24" s="334">
        <v>1</v>
      </c>
      <c r="D24" s="334">
        <v>1</v>
      </c>
      <c r="E24" s="334" t="s">
        <v>208</v>
      </c>
      <c r="F24" s="336" t="s">
        <v>68</v>
      </c>
      <c r="G24" s="27">
        <v>0</v>
      </c>
      <c r="H24" s="27">
        <v>0</v>
      </c>
      <c r="I24" s="27">
        <v>0</v>
      </c>
      <c r="J24" s="27">
        <v>0</v>
      </c>
      <c r="K24" s="27">
        <v>0</v>
      </c>
      <c r="L24" s="27">
        <v>0</v>
      </c>
      <c r="M24" s="27">
        <v>0</v>
      </c>
      <c r="N24" s="351">
        <f t="shared" si="7"/>
        <v>0</v>
      </c>
      <c r="O24" s="354">
        <f t="shared" si="8"/>
        <v>0</v>
      </c>
    </row>
    <row r="25" spans="1:18" ht="12.75" x14ac:dyDescent="0.2">
      <c r="A25" s="333">
        <v>2</v>
      </c>
      <c r="B25" s="334">
        <v>1</v>
      </c>
      <c r="C25" s="334">
        <v>1</v>
      </c>
      <c r="D25" s="334">
        <v>1</v>
      </c>
      <c r="E25" s="334" t="s">
        <v>233</v>
      </c>
      <c r="F25" s="336" t="s">
        <v>234</v>
      </c>
      <c r="G25" s="27">
        <v>0</v>
      </c>
      <c r="H25" s="27">
        <v>0</v>
      </c>
      <c r="I25" s="27">
        <v>0</v>
      </c>
      <c r="J25" s="27">
        <v>0</v>
      </c>
      <c r="K25" s="27">
        <v>0</v>
      </c>
      <c r="L25" s="27">
        <v>0</v>
      </c>
      <c r="M25" s="27">
        <v>0</v>
      </c>
      <c r="N25" s="351">
        <f t="shared" si="7"/>
        <v>0</v>
      </c>
      <c r="O25" s="354">
        <f t="shared" si="8"/>
        <v>0</v>
      </c>
    </row>
    <row r="26" spans="1:18" ht="12.75" x14ac:dyDescent="0.2">
      <c r="A26" s="330">
        <v>2</v>
      </c>
      <c r="B26" s="331">
        <v>1</v>
      </c>
      <c r="C26" s="331">
        <v>1</v>
      </c>
      <c r="D26" s="331">
        <v>2</v>
      </c>
      <c r="E26" s="331"/>
      <c r="F26" s="332" t="s">
        <v>69</v>
      </c>
      <c r="G26" s="29">
        <f>SUM(G27:G32)</f>
        <v>0</v>
      </c>
      <c r="H26" s="29">
        <f t="shared" ref="H26:M26" si="9">SUM(H27:H32)</f>
        <v>0</v>
      </c>
      <c r="I26" s="29">
        <f t="shared" si="9"/>
        <v>0</v>
      </c>
      <c r="J26" s="29">
        <f t="shared" si="9"/>
        <v>0</v>
      </c>
      <c r="K26" s="29">
        <f t="shared" si="9"/>
        <v>0</v>
      </c>
      <c r="L26" s="29">
        <f>SUM(L27:L32)</f>
        <v>0</v>
      </c>
      <c r="M26" s="29">
        <f t="shared" si="9"/>
        <v>0</v>
      </c>
      <c r="N26" s="29">
        <f>SUM(N27:N32)</f>
        <v>0</v>
      </c>
      <c r="O26" s="52">
        <f>SUM(O27:O32)</f>
        <v>0</v>
      </c>
    </row>
    <row r="27" spans="1:18" ht="12.75" x14ac:dyDescent="0.2">
      <c r="A27" s="333">
        <v>2</v>
      </c>
      <c r="B27" s="334">
        <v>1</v>
      </c>
      <c r="C27" s="334">
        <v>1</v>
      </c>
      <c r="D27" s="334">
        <v>2</v>
      </c>
      <c r="E27" s="334" t="s">
        <v>204</v>
      </c>
      <c r="F27" s="336" t="s">
        <v>34</v>
      </c>
      <c r="G27" s="27">
        <v>0</v>
      </c>
      <c r="H27" s="27">
        <v>0</v>
      </c>
      <c r="I27" s="27">
        <v>0</v>
      </c>
      <c r="J27" s="27">
        <v>0</v>
      </c>
      <c r="K27" s="27">
        <v>0</v>
      </c>
      <c r="L27" s="27">
        <v>0</v>
      </c>
      <c r="M27" s="27">
        <v>0</v>
      </c>
      <c r="N27" s="352">
        <f t="shared" si="7"/>
        <v>0</v>
      </c>
      <c r="O27" s="354">
        <f t="shared" si="8"/>
        <v>0</v>
      </c>
    </row>
    <row r="28" spans="1:18" ht="12.75" x14ac:dyDescent="0.2">
      <c r="A28" s="333">
        <v>2</v>
      </c>
      <c r="B28" s="334">
        <v>1</v>
      </c>
      <c r="C28" s="334">
        <v>1</v>
      </c>
      <c r="D28" s="334">
        <v>2</v>
      </c>
      <c r="E28" s="334" t="s">
        <v>208</v>
      </c>
      <c r="F28" s="336" t="s">
        <v>70</v>
      </c>
      <c r="G28" s="27">
        <v>0</v>
      </c>
      <c r="H28" s="27">
        <v>0</v>
      </c>
      <c r="I28" s="27">
        <v>0</v>
      </c>
      <c r="J28" s="27">
        <v>0</v>
      </c>
      <c r="K28" s="27">
        <v>0</v>
      </c>
      <c r="L28" s="27">
        <v>0</v>
      </c>
      <c r="M28" s="27">
        <v>0</v>
      </c>
      <c r="N28" s="352">
        <f t="shared" si="7"/>
        <v>0</v>
      </c>
      <c r="O28" s="354">
        <f t="shared" si="8"/>
        <v>0</v>
      </c>
    </row>
    <row r="29" spans="1:18" ht="12.75" x14ac:dyDescent="0.2">
      <c r="A29" s="333">
        <v>2</v>
      </c>
      <c r="B29" s="334">
        <v>1</v>
      </c>
      <c r="C29" s="334">
        <v>1</v>
      </c>
      <c r="D29" s="334">
        <v>2</v>
      </c>
      <c r="E29" s="334" t="s">
        <v>233</v>
      </c>
      <c r="F29" s="336" t="s">
        <v>71</v>
      </c>
      <c r="G29" s="27">
        <v>0</v>
      </c>
      <c r="H29" s="27">
        <v>0</v>
      </c>
      <c r="I29" s="27">
        <v>0</v>
      </c>
      <c r="J29" s="27">
        <v>0</v>
      </c>
      <c r="K29" s="27">
        <v>0</v>
      </c>
      <c r="L29" s="27">
        <v>0</v>
      </c>
      <c r="M29" s="27">
        <v>0</v>
      </c>
      <c r="N29" s="352">
        <f t="shared" si="7"/>
        <v>0</v>
      </c>
      <c r="O29" s="354">
        <f t="shared" si="8"/>
        <v>0</v>
      </c>
    </row>
    <row r="30" spans="1:18" ht="12.75" x14ac:dyDescent="0.2">
      <c r="A30" s="333">
        <v>2</v>
      </c>
      <c r="B30" s="334">
        <v>1</v>
      </c>
      <c r="C30" s="334">
        <v>1</v>
      </c>
      <c r="D30" s="334">
        <v>2</v>
      </c>
      <c r="E30" s="334" t="s">
        <v>239</v>
      </c>
      <c r="F30" s="336" t="s">
        <v>976</v>
      </c>
      <c r="G30" s="27">
        <v>0</v>
      </c>
      <c r="H30" s="27">
        <v>0</v>
      </c>
      <c r="I30" s="27">
        <v>0</v>
      </c>
      <c r="J30" s="27">
        <v>0</v>
      </c>
      <c r="K30" s="27">
        <v>0</v>
      </c>
      <c r="L30" s="27">
        <v>0</v>
      </c>
      <c r="M30" s="27">
        <v>0</v>
      </c>
      <c r="N30" s="352">
        <f t="shared" si="7"/>
        <v>0</v>
      </c>
      <c r="O30" s="354">
        <f t="shared" si="8"/>
        <v>0</v>
      </c>
    </row>
    <row r="31" spans="1:18" ht="12.75" x14ac:dyDescent="0.2">
      <c r="A31" s="333">
        <v>2</v>
      </c>
      <c r="B31" s="334">
        <v>1</v>
      </c>
      <c r="C31" s="334">
        <v>1</v>
      </c>
      <c r="D31" s="334">
        <v>2</v>
      </c>
      <c r="E31" s="334" t="s">
        <v>240</v>
      </c>
      <c r="F31" s="336" t="s">
        <v>977</v>
      </c>
      <c r="G31" s="27">
        <v>0</v>
      </c>
      <c r="H31" s="27">
        <v>0</v>
      </c>
      <c r="I31" s="27">
        <v>0</v>
      </c>
      <c r="J31" s="27">
        <v>0</v>
      </c>
      <c r="K31" s="27">
        <v>0</v>
      </c>
      <c r="L31" s="27">
        <v>0</v>
      </c>
      <c r="M31" s="27">
        <v>0</v>
      </c>
      <c r="N31" s="352">
        <f t="shared" si="7"/>
        <v>0</v>
      </c>
      <c r="O31" s="354">
        <f t="shared" si="8"/>
        <v>0</v>
      </c>
    </row>
    <row r="32" spans="1:18" ht="12.75" x14ac:dyDescent="0.2">
      <c r="A32" s="333">
        <v>2</v>
      </c>
      <c r="B32" s="334">
        <v>1</v>
      </c>
      <c r="C32" s="334">
        <v>1</v>
      </c>
      <c r="D32" s="334">
        <v>2</v>
      </c>
      <c r="E32" s="334" t="s">
        <v>978</v>
      </c>
      <c r="F32" s="336" t="s">
        <v>979</v>
      </c>
      <c r="G32" s="27">
        <v>0</v>
      </c>
      <c r="H32" s="27">
        <v>0</v>
      </c>
      <c r="I32" s="27">
        <v>0</v>
      </c>
      <c r="J32" s="27">
        <v>0</v>
      </c>
      <c r="K32" s="27">
        <v>0</v>
      </c>
      <c r="L32" s="27">
        <v>0</v>
      </c>
      <c r="M32" s="27">
        <v>0</v>
      </c>
      <c r="N32" s="352">
        <f t="shared" si="7"/>
        <v>0</v>
      </c>
      <c r="O32" s="354">
        <f t="shared" si="8"/>
        <v>0</v>
      </c>
    </row>
    <row r="33" spans="1:15" ht="12.75" x14ac:dyDescent="0.2">
      <c r="A33" s="330">
        <v>2</v>
      </c>
      <c r="B33" s="331">
        <v>1</v>
      </c>
      <c r="C33" s="331">
        <v>1</v>
      </c>
      <c r="D33" s="331">
        <v>3</v>
      </c>
      <c r="E33" s="331"/>
      <c r="F33" s="332" t="s">
        <v>72</v>
      </c>
      <c r="G33" s="29">
        <f>G34</f>
        <v>0</v>
      </c>
      <c r="H33" s="29">
        <f t="shared" ref="H33:O33" si="10">H34</f>
        <v>0</v>
      </c>
      <c r="I33" s="29">
        <f t="shared" si="10"/>
        <v>0</v>
      </c>
      <c r="J33" s="29">
        <f t="shared" si="10"/>
        <v>0</v>
      </c>
      <c r="K33" s="29">
        <f t="shared" si="10"/>
        <v>0</v>
      </c>
      <c r="L33" s="29">
        <f t="shared" si="10"/>
        <v>0</v>
      </c>
      <c r="M33" s="29">
        <f t="shared" si="10"/>
        <v>0</v>
      </c>
      <c r="N33" s="29">
        <f t="shared" si="10"/>
        <v>0</v>
      </c>
      <c r="O33" s="52">
        <f t="shared" si="10"/>
        <v>0</v>
      </c>
    </row>
    <row r="34" spans="1:15" ht="12.75" x14ac:dyDescent="0.2">
      <c r="A34" s="333">
        <v>2</v>
      </c>
      <c r="B34" s="334">
        <v>1</v>
      </c>
      <c r="C34" s="334">
        <v>1</v>
      </c>
      <c r="D34" s="334">
        <v>3</v>
      </c>
      <c r="E34" s="334" t="s">
        <v>202</v>
      </c>
      <c r="F34" s="336" t="s">
        <v>72</v>
      </c>
      <c r="G34" s="27">
        <v>0</v>
      </c>
      <c r="H34" s="27">
        <v>0</v>
      </c>
      <c r="I34" s="27">
        <v>0</v>
      </c>
      <c r="J34" s="27">
        <v>0</v>
      </c>
      <c r="K34" s="27">
        <v>0</v>
      </c>
      <c r="L34" s="27">
        <v>0</v>
      </c>
      <c r="M34" s="27">
        <v>0</v>
      </c>
      <c r="N34" s="352">
        <f t="shared" si="7"/>
        <v>0</v>
      </c>
      <c r="O34" s="354">
        <f t="shared" ref="O34:O41" si="11">IFERROR(N34/$N$18*100,"0.00")</f>
        <v>0</v>
      </c>
    </row>
    <row r="35" spans="1:15" ht="12.75" x14ac:dyDescent="0.2">
      <c r="A35" s="330">
        <v>2</v>
      </c>
      <c r="B35" s="331">
        <v>1</v>
      </c>
      <c r="C35" s="331">
        <v>1</v>
      </c>
      <c r="D35" s="331">
        <v>4</v>
      </c>
      <c r="E35" s="331"/>
      <c r="F35" s="332" t="s">
        <v>236</v>
      </c>
      <c r="G35" s="29">
        <f>G36</f>
        <v>0</v>
      </c>
      <c r="H35" s="29">
        <f t="shared" ref="H35:M35" si="12">H36</f>
        <v>200000</v>
      </c>
      <c r="I35" s="29">
        <f t="shared" si="12"/>
        <v>150000</v>
      </c>
      <c r="J35" s="29">
        <f t="shared" si="12"/>
        <v>0</v>
      </c>
      <c r="K35" s="29">
        <f t="shared" si="12"/>
        <v>0</v>
      </c>
      <c r="L35" s="29">
        <f t="shared" si="12"/>
        <v>0</v>
      </c>
      <c r="M35" s="29">
        <f t="shared" si="12"/>
        <v>200000</v>
      </c>
      <c r="N35" s="29">
        <f>N36</f>
        <v>550000</v>
      </c>
      <c r="O35" s="52">
        <f t="shared" ref="O35" si="13">O36</f>
        <v>0.27220315342899015</v>
      </c>
    </row>
    <row r="36" spans="1:15" ht="12.75" x14ac:dyDescent="0.2">
      <c r="A36" s="333">
        <v>2</v>
      </c>
      <c r="B36" s="334">
        <v>1</v>
      </c>
      <c r="C36" s="334">
        <v>1</v>
      </c>
      <c r="D36" s="334">
        <v>4</v>
      </c>
      <c r="E36" s="334" t="s">
        <v>202</v>
      </c>
      <c r="F36" s="336" t="s">
        <v>236</v>
      </c>
      <c r="G36" s="27">
        <v>0</v>
      </c>
      <c r="H36" s="27">
        <v>200000</v>
      </c>
      <c r="I36" s="27">
        <v>150000</v>
      </c>
      <c r="J36" s="27"/>
      <c r="K36" s="27"/>
      <c r="L36" s="27"/>
      <c r="M36" s="27">
        <v>200000</v>
      </c>
      <c r="N36" s="352">
        <f t="shared" si="7"/>
        <v>550000</v>
      </c>
      <c r="O36" s="353">
        <f t="shared" si="11"/>
        <v>0.27220315342899015</v>
      </c>
    </row>
    <row r="37" spans="1:15" ht="12.75" x14ac:dyDescent="0.2">
      <c r="A37" s="330">
        <v>2</v>
      </c>
      <c r="B37" s="331">
        <v>1</v>
      </c>
      <c r="C37" s="331">
        <v>1</v>
      </c>
      <c r="D37" s="331">
        <v>5</v>
      </c>
      <c r="E37" s="331"/>
      <c r="F37" s="332" t="s">
        <v>237</v>
      </c>
      <c r="G37" s="29">
        <f>SUM(G38:G41)</f>
        <v>0</v>
      </c>
      <c r="H37" s="29">
        <f t="shared" ref="H37:O37" si="14">SUM(H38:H41)</f>
        <v>0</v>
      </c>
      <c r="I37" s="29">
        <f t="shared" si="14"/>
        <v>0</v>
      </c>
      <c r="J37" s="29">
        <f t="shared" si="14"/>
        <v>0</v>
      </c>
      <c r="K37" s="29">
        <f t="shared" si="14"/>
        <v>0</v>
      </c>
      <c r="L37" s="29">
        <f t="shared" si="14"/>
        <v>0</v>
      </c>
      <c r="M37" s="29">
        <f t="shared" si="14"/>
        <v>0</v>
      </c>
      <c r="N37" s="29">
        <f t="shared" si="14"/>
        <v>0</v>
      </c>
      <c r="O37" s="52">
        <f t="shared" si="14"/>
        <v>0</v>
      </c>
    </row>
    <row r="38" spans="1:15" ht="12.75" x14ac:dyDescent="0.2">
      <c r="A38" s="333">
        <v>2</v>
      </c>
      <c r="B38" s="334">
        <v>1</v>
      </c>
      <c r="C38" s="334">
        <v>1</v>
      </c>
      <c r="D38" s="334">
        <v>5</v>
      </c>
      <c r="E38" s="334" t="s">
        <v>202</v>
      </c>
      <c r="F38" s="337" t="s">
        <v>237</v>
      </c>
      <c r="G38" s="27">
        <v>0</v>
      </c>
      <c r="H38" s="27">
        <v>0</v>
      </c>
      <c r="I38" s="27">
        <v>0</v>
      </c>
      <c r="J38" s="27">
        <v>0</v>
      </c>
      <c r="K38" s="27">
        <v>0</v>
      </c>
      <c r="L38" s="27">
        <v>0</v>
      </c>
      <c r="M38" s="27">
        <v>0</v>
      </c>
      <c r="N38" s="352">
        <f t="shared" si="7"/>
        <v>0</v>
      </c>
      <c r="O38" s="353">
        <f t="shared" si="11"/>
        <v>0</v>
      </c>
    </row>
    <row r="39" spans="1:15" ht="12.75" x14ac:dyDescent="0.2">
      <c r="A39" s="333">
        <v>2</v>
      </c>
      <c r="B39" s="334">
        <v>1</v>
      </c>
      <c r="C39" s="334">
        <v>1</v>
      </c>
      <c r="D39" s="334">
        <v>5</v>
      </c>
      <c r="E39" s="334" t="s">
        <v>203</v>
      </c>
      <c r="F39" s="336" t="s">
        <v>73</v>
      </c>
      <c r="G39" s="27">
        <v>0</v>
      </c>
      <c r="H39" s="27">
        <v>0</v>
      </c>
      <c r="I39" s="27">
        <v>0</v>
      </c>
      <c r="J39" s="27">
        <v>0</v>
      </c>
      <c r="K39" s="27">
        <v>0</v>
      </c>
      <c r="L39" s="27">
        <v>0</v>
      </c>
      <c r="M39" s="27">
        <v>0</v>
      </c>
      <c r="N39" s="352">
        <f t="shared" si="7"/>
        <v>0</v>
      </c>
      <c r="O39" s="353">
        <f t="shared" si="11"/>
        <v>0</v>
      </c>
    </row>
    <row r="40" spans="1:15" ht="12.75" x14ac:dyDescent="0.2">
      <c r="A40" s="333">
        <v>2</v>
      </c>
      <c r="B40" s="334">
        <v>1</v>
      </c>
      <c r="C40" s="334">
        <v>1</v>
      </c>
      <c r="D40" s="334">
        <v>5</v>
      </c>
      <c r="E40" s="334" t="s">
        <v>204</v>
      </c>
      <c r="F40" s="336" t="s">
        <v>238</v>
      </c>
      <c r="G40" s="27">
        <v>0</v>
      </c>
      <c r="H40" s="27">
        <v>0</v>
      </c>
      <c r="I40" s="27">
        <v>0</v>
      </c>
      <c r="J40" s="27">
        <v>0</v>
      </c>
      <c r="K40" s="27">
        <v>0</v>
      </c>
      <c r="L40" s="27">
        <v>0</v>
      </c>
      <c r="M40" s="27">
        <v>0</v>
      </c>
      <c r="N40" s="352">
        <f t="shared" si="7"/>
        <v>0</v>
      </c>
      <c r="O40" s="353">
        <f t="shared" si="11"/>
        <v>0</v>
      </c>
    </row>
    <row r="41" spans="1:15" ht="12.75" x14ac:dyDescent="0.2">
      <c r="A41" s="333">
        <v>2</v>
      </c>
      <c r="B41" s="334">
        <v>1</v>
      </c>
      <c r="C41" s="334">
        <v>1</v>
      </c>
      <c r="D41" s="334">
        <v>5</v>
      </c>
      <c r="E41" s="334" t="s">
        <v>205</v>
      </c>
      <c r="F41" s="336" t="s">
        <v>206</v>
      </c>
      <c r="G41" s="27">
        <v>0</v>
      </c>
      <c r="H41" s="27">
        <v>0</v>
      </c>
      <c r="I41" s="27">
        <v>0</v>
      </c>
      <c r="J41" s="27">
        <v>0</v>
      </c>
      <c r="K41" s="27">
        <v>0</v>
      </c>
      <c r="L41" s="27">
        <v>0</v>
      </c>
      <c r="M41" s="27">
        <v>0</v>
      </c>
      <c r="N41" s="352">
        <f t="shared" si="7"/>
        <v>0</v>
      </c>
      <c r="O41" s="353">
        <f t="shared" si="11"/>
        <v>0</v>
      </c>
    </row>
    <row r="42" spans="1:15" ht="12.75" x14ac:dyDescent="0.2">
      <c r="A42" s="327">
        <v>2</v>
      </c>
      <c r="B42" s="328">
        <v>1</v>
      </c>
      <c r="C42" s="328">
        <v>2</v>
      </c>
      <c r="D42" s="328"/>
      <c r="E42" s="328"/>
      <c r="F42" s="329" t="s">
        <v>21</v>
      </c>
      <c r="G42" s="31">
        <f>+G43+G45</f>
        <v>0</v>
      </c>
      <c r="H42" s="31">
        <f t="shared" ref="H42:M42" si="15">+H43+H45</f>
        <v>0</v>
      </c>
      <c r="I42" s="31">
        <f t="shared" si="15"/>
        <v>0</v>
      </c>
      <c r="J42" s="31">
        <f t="shared" si="15"/>
        <v>0</v>
      </c>
      <c r="K42" s="31">
        <f t="shared" si="15"/>
        <v>0</v>
      </c>
      <c r="L42" s="31">
        <f t="shared" si="15"/>
        <v>0</v>
      </c>
      <c r="M42" s="31">
        <f t="shared" si="15"/>
        <v>14760000</v>
      </c>
      <c r="N42" s="31">
        <f t="shared" ref="N42:O42" si="16">+N43+N45</f>
        <v>14760000</v>
      </c>
      <c r="O42" s="31">
        <f t="shared" si="16"/>
        <v>7.3049428083852632</v>
      </c>
    </row>
    <row r="43" spans="1:15" ht="12.75" x14ac:dyDescent="0.2">
      <c r="A43" s="330">
        <v>2</v>
      </c>
      <c r="B43" s="331">
        <v>1</v>
      </c>
      <c r="C43" s="331">
        <v>2</v>
      </c>
      <c r="D43" s="331">
        <v>1</v>
      </c>
      <c r="E43" s="331"/>
      <c r="F43" s="332" t="s">
        <v>74</v>
      </c>
      <c r="G43" s="29">
        <f>G44</f>
        <v>0</v>
      </c>
      <c r="H43" s="29">
        <f t="shared" ref="H43:M43" si="17">H44</f>
        <v>0</v>
      </c>
      <c r="I43" s="29">
        <f t="shared" si="17"/>
        <v>0</v>
      </c>
      <c r="J43" s="29">
        <f t="shared" si="17"/>
        <v>0</v>
      </c>
      <c r="K43" s="29">
        <f t="shared" si="17"/>
        <v>0</v>
      </c>
      <c r="L43" s="29">
        <f t="shared" si="17"/>
        <v>0</v>
      </c>
      <c r="M43" s="29">
        <f t="shared" si="17"/>
        <v>0</v>
      </c>
      <c r="N43" s="29">
        <f t="shared" ref="N43:O43" si="18">N44</f>
        <v>0</v>
      </c>
      <c r="O43" s="52">
        <f t="shared" si="18"/>
        <v>0</v>
      </c>
    </row>
    <row r="44" spans="1:15" ht="12.75" x14ac:dyDescent="0.2">
      <c r="A44" s="333">
        <v>2</v>
      </c>
      <c r="B44" s="334">
        <v>1</v>
      </c>
      <c r="C44" s="334">
        <v>2</v>
      </c>
      <c r="D44" s="334">
        <v>1</v>
      </c>
      <c r="E44" s="334" t="s">
        <v>202</v>
      </c>
      <c r="F44" s="336" t="s">
        <v>74</v>
      </c>
      <c r="G44" s="27">
        <v>0</v>
      </c>
      <c r="H44" s="27">
        <v>0</v>
      </c>
      <c r="I44" s="27">
        <v>0</v>
      </c>
      <c r="J44" s="27">
        <v>0</v>
      </c>
      <c r="K44" s="27">
        <v>0</v>
      </c>
      <c r="L44" s="27">
        <v>0</v>
      </c>
      <c r="M44" s="27">
        <v>0</v>
      </c>
      <c r="N44" s="351">
        <f>SUBTOTAL(9,G44:M44)</f>
        <v>0</v>
      </c>
      <c r="O44" s="354">
        <f>IFERROR(N44/$N$18*100,"0.00")</f>
        <v>0</v>
      </c>
    </row>
    <row r="45" spans="1:15" ht="12.75" x14ac:dyDescent="0.2">
      <c r="A45" s="330">
        <v>2</v>
      </c>
      <c r="B45" s="331">
        <v>1</v>
      </c>
      <c r="C45" s="331">
        <v>2</v>
      </c>
      <c r="D45" s="331">
        <v>2</v>
      </c>
      <c r="E45" s="331"/>
      <c r="F45" s="332" t="s">
        <v>75</v>
      </c>
      <c r="G45" s="29">
        <f>SUM(G46:G53)</f>
        <v>0</v>
      </c>
      <c r="H45" s="29">
        <f t="shared" ref="H45:M45" si="19">SUM(H46:H53)</f>
        <v>0</v>
      </c>
      <c r="I45" s="29">
        <f t="shared" si="19"/>
        <v>0</v>
      </c>
      <c r="J45" s="29">
        <f t="shared" si="19"/>
        <v>0</v>
      </c>
      <c r="K45" s="29">
        <f>SUM(K46:K53)</f>
        <v>0</v>
      </c>
      <c r="L45" s="29">
        <f t="shared" si="19"/>
        <v>0</v>
      </c>
      <c r="M45" s="29">
        <f t="shared" si="19"/>
        <v>14760000</v>
      </c>
      <c r="N45" s="29">
        <f>SUM(N46:N53)</f>
        <v>14760000</v>
      </c>
      <c r="O45" s="52">
        <f>SUM(O46:O53)</f>
        <v>7.3049428083852632</v>
      </c>
    </row>
    <row r="46" spans="1:15" ht="12.75" x14ac:dyDescent="0.2">
      <c r="A46" s="333">
        <v>2</v>
      </c>
      <c r="B46" s="334">
        <v>1</v>
      </c>
      <c r="C46" s="334">
        <v>2</v>
      </c>
      <c r="D46" s="334">
        <v>2</v>
      </c>
      <c r="E46" s="334" t="s">
        <v>204</v>
      </c>
      <c r="F46" s="338" t="s">
        <v>76</v>
      </c>
      <c r="G46" s="352">
        <v>0</v>
      </c>
      <c r="H46" s="27">
        <v>0</v>
      </c>
      <c r="I46" s="27">
        <v>0</v>
      </c>
      <c r="J46" s="27">
        <v>0</v>
      </c>
      <c r="K46" s="27">
        <v>0</v>
      </c>
      <c r="L46" s="27">
        <v>0</v>
      </c>
      <c r="M46" s="27">
        <v>0</v>
      </c>
      <c r="N46" s="351">
        <f>SUBTOTAL(9,G46:M46)</f>
        <v>0</v>
      </c>
      <c r="O46" s="354">
        <f t="shared" ref="O46:O53" si="20">IFERROR(N46/$N$18*100,"0.00")</f>
        <v>0</v>
      </c>
    </row>
    <row r="47" spans="1:15" ht="12.75" x14ac:dyDescent="0.2">
      <c r="A47" s="333">
        <v>2</v>
      </c>
      <c r="B47" s="334">
        <v>1</v>
      </c>
      <c r="C47" s="334">
        <v>2</v>
      </c>
      <c r="D47" s="334">
        <v>2</v>
      </c>
      <c r="E47" s="334" t="s">
        <v>205</v>
      </c>
      <c r="F47" s="336" t="s">
        <v>77</v>
      </c>
      <c r="G47" s="352">
        <v>0</v>
      </c>
      <c r="H47" s="27">
        <v>0</v>
      </c>
      <c r="I47" s="27">
        <v>0</v>
      </c>
      <c r="J47" s="27">
        <v>0</v>
      </c>
      <c r="K47" s="27">
        <v>0</v>
      </c>
      <c r="L47" s="27">
        <v>0</v>
      </c>
      <c r="M47" s="27">
        <v>0</v>
      </c>
      <c r="N47" s="351">
        <f t="shared" ref="N47:N53" si="21">SUBTOTAL(9,G47:M47)</f>
        <v>0</v>
      </c>
      <c r="O47" s="354">
        <f t="shared" si="20"/>
        <v>0</v>
      </c>
    </row>
    <row r="48" spans="1:15" ht="12.75" x14ac:dyDescent="0.2">
      <c r="A48" s="333">
        <v>2</v>
      </c>
      <c r="B48" s="334">
        <v>1</v>
      </c>
      <c r="C48" s="334">
        <v>2</v>
      </c>
      <c r="D48" s="334">
        <v>2</v>
      </c>
      <c r="E48" s="334" t="s">
        <v>208</v>
      </c>
      <c r="F48" s="336" t="s">
        <v>78</v>
      </c>
      <c r="G48" s="352">
        <v>0</v>
      </c>
      <c r="H48" s="27">
        <v>0</v>
      </c>
      <c r="I48" s="27">
        <v>0</v>
      </c>
      <c r="J48" s="27">
        <v>0</v>
      </c>
      <c r="K48" s="27">
        <v>0</v>
      </c>
      <c r="L48" s="27">
        <v>0</v>
      </c>
      <c r="M48" s="27">
        <v>0</v>
      </c>
      <c r="N48" s="351">
        <f t="shared" si="21"/>
        <v>0</v>
      </c>
      <c r="O48" s="354">
        <f t="shared" si="20"/>
        <v>0</v>
      </c>
    </row>
    <row r="49" spans="1:15" ht="12.75" x14ac:dyDescent="0.2">
      <c r="A49" s="333">
        <v>2</v>
      </c>
      <c r="B49" s="334">
        <v>1</v>
      </c>
      <c r="C49" s="334">
        <v>2</v>
      </c>
      <c r="D49" s="334">
        <v>2</v>
      </c>
      <c r="E49" s="334" t="s">
        <v>233</v>
      </c>
      <c r="F49" s="336" t="s">
        <v>980</v>
      </c>
      <c r="G49" s="352">
        <v>0</v>
      </c>
      <c r="H49" s="27">
        <v>0</v>
      </c>
      <c r="I49" s="27">
        <v>0</v>
      </c>
      <c r="J49" s="27">
        <v>0</v>
      </c>
      <c r="K49" s="27">
        <v>0</v>
      </c>
      <c r="L49" s="27">
        <v>0</v>
      </c>
      <c r="M49" s="27">
        <v>14760000</v>
      </c>
      <c r="N49" s="351">
        <f t="shared" si="21"/>
        <v>14760000</v>
      </c>
      <c r="O49" s="354">
        <f t="shared" si="20"/>
        <v>7.3049428083852632</v>
      </c>
    </row>
    <row r="50" spans="1:15" ht="12.75" x14ac:dyDescent="0.2">
      <c r="A50" s="333">
        <v>2</v>
      </c>
      <c r="B50" s="334">
        <v>1</v>
      </c>
      <c r="C50" s="334">
        <v>2</v>
      </c>
      <c r="D50" s="334">
        <v>2</v>
      </c>
      <c r="E50" s="334" t="s">
        <v>235</v>
      </c>
      <c r="F50" s="336" t="s">
        <v>79</v>
      </c>
      <c r="G50" s="352">
        <v>0</v>
      </c>
      <c r="H50" s="27">
        <v>0</v>
      </c>
      <c r="I50" s="27">
        <v>0</v>
      </c>
      <c r="J50" s="27">
        <v>0</v>
      </c>
      <c r="K50" s="27">
        <v>0</v>
      </c>
      <c r="L50" s="27">
        <v>0</v>
      </c>
      <c r="M50" s="27">
        <v>0</v>
      </c>
      <c r="N50" s="351">
        <f t="shared" si="21"/>
        <v>0</v>
      </c>
      <c r="O50" s="354">
        <f t="shared" si="20"/>
        <v>0</v>
      </c>
    </row>
    <row r="51" spans="1:15" ht="12.75" x14ac:dyDescent="0.2">
      <c r="A51" s="333">
        <v>2</v>
      </c>
      <c r="B51" s="334">
        <v>1</v>
      </c>
      <c r="C51" s="334">
        <v>2</v>
      </c>
      <c r="D51" s="334">
        <v>2</v>
      </c>
      <c r="E51" s="334" t="s">
        <v>239</v>
      </c>
      <c r="F51" s="336" t="s">
        <v>80</v>
      </c>
      <c r="G51" s="27">
        <v>0</v>
      </c>
      <c r="H51" s="27">
        <v>0</v>
      </c>
      <c r="I51" s="27">
        <v>0</v>
      </c>
      <c r="J51" s="27">
        <v>0</v>
      </c>
      <c r="K51" s="27">
        <v>0</v>
      </c>
      <c r="L51" s="27">
        <v>0</v>
      </c>
      <c r="M51" s="27">
        <v>0</v>
      </c>
      <c r="N51" s="351">
        <f t="shared" si="21"/>
        <v>0</v>
      </c>
      <c r="O51" s="354">
        <f t="shared" si="20"/>
        <v>0</v>
      </c>
    </row>
    <row r="52" spans="1:15" ht="12.75" x14ac:dyDescent="0.2">
      <c r="A52" s="333">
        <v>2</v>
      </c>
      <c r="B52" s="334">
        <v>1</v>
      </c>
      <c r="C52" s="334">
        <v>2</v>
      </c>
      <c r="D52" s="334">
        <v>2</v>
      </c>
      <c r="E52" s="334" t="s">
        <v>240</v>
      </c>
      <c r="F52" s="336" t="s">
        <v>81</v>
      </c>
      <c r="G52" s="27">
        <v>0</v>
      </c>
      <c r="H52" s="27">
        <v>0</v>
      </c>
      <c r="I52" s="27">
        <v>0</v>
      </c>
      <c r="J52" s="27">
        <v>0</v>
      </c>
      <c r="K52" s="27">
        <v>0</v>
      </c>
      <c r="L52" s="27">
        <v>0</v>
      </c>
      <c r="M52" s="27">
        <v>0</v>
      </c>
      <c r="N52" s="351">
        <f t="shared" si="21"/>
        <v>0</v>
      </c>
      <c r="O52" s="354">
        <f t="shared" si="20"/>
        <v>0</v>
      </c>
    </row>
    <row r="53" spans="1:15" ht="12.75" x14ac:dyDescent="0.2">
      <c r="A53" s="333">
        <v>2</v>
      </c>
      <c r="B53" s="334">
        <v>1</v>
      </c>
      <c r="C53" s="334">
        <v>2</v>
      </c>
      <c r="D53" s="334">
        <v>2</v>
      </c>
      <c r="E53" s="334" t="s">
        <v>241</v>
      </c>
      <c r="F53" s="338" t="s">
        <v>981</v>
      </c>
      <c r="G53" s="27">
        <v>0</v>
      </c>
      <c r="H53" s="27">
        <v>0</v>
      </c>
      <c r="I53" s="27">
        <v>0</v>
      </c>
      <c r="J53" s="27">
        <v>0</v>
      </c>
      <c r="K53" s="27">
        <v>0</v>
      </c>
      <c r="L53" s="27">
        <v>0</v>
      </c>
      <c r="M53" s="27">
        <v>0</v>
      </c>
      <c r="N53" s="351">
        <f t="shared" si="21"/>
        <v>0</v>
      </c>
      <c r="O53" s="354">
        <f t="shared" si="20"/>
        <v>0</v>
      </c>
    </row>
    <row r="54" spans="1:15" ht="12.75" x14ac:dyDescent="0.2">
      <c r="A54" s="327">
        <v>2</v>
      </c>
      <c r="B54" s="328">
        <v>1</v>
      </c>
      <c r="C54" s="328">
        <v>3</v>
      </c>
      <c r="D54" s="328"/>
      <c r="E54" s="328"/>
      <c r="F54" s="329" t="s">
        <v>35</v>
      </c>
      <c r="G54" s="31">
        <f>+G55</f>
        <v>0</v>
      </c>
      <c r="H54" s="31">
        <f t="shared" ref="H54:M54" si="22">+H55</f>
        <v>0</v>
      </c>
      <c r="I54" s="31">
        <f t="shared" si="22"/>
        <v>0</v>
      </c>
      <c r="J54" s="31">
        <f t="shared" si="22"/>
        <v>0</v>
      </c>
      <c r="K54" s="31">
        <f t="shared" si="22"/>
        <v>0</v>
      </c>
      <c r="L54" s="31">
        <f t="shared" si="22"/>
        <v>0</v>
      </c>
      <c r="M54" s="31">
        <f t="shared" si="22"/>
        <v>0</v>
      </c>
      <c r="N54" s="31">
        <f t="shared" ref="N54:O54" si="23">+N55</f>
        <v>0</v>
      </c>
      <c r="O54" s="31">
        <f t="shared" si="23"/>
        <v>0</v>
      </c>
    </row>
    <row r="55" spans="1:15" ht="12.75" x14ac:dyDescent="0.2">
      <c r="A55" s="330">
        <v>2</v>
      </c>
      <c r="B55" s="331">
        <v>1</v>
      </c>
      <c r="C55" s="331">
        <v>3</v>
      </c>
      <c r="D55" s="331">
        <v>2</v>
      </c>
      <c r="E55" s="331"/>
      <c r="F55" s="339" t="s">
        <v>82</v>
      </c>
      <c r="G55" s="29">
        <f>SUM(G56:G57)</f>
        <v>0</v>
      </c>
      <c r="H55" s="29">
        <f t="shared" ref="H55:M55" si="24">SUM(H56:H57)</f>
        <v>0</v>
      </c>
      <c r="I55" s="29">
        <f t="shared" si="24"/>
        <v>0</v>
      </c>
      <c r="J55" s="29">
        <f t="shared" si="24"/>
        <v>0</v>
      </c>
      <c r="K55" s="29">
        <f>SUM(K56:K57)</f>
        <v>0</v>
      </c>
      <c r="L55" s="29">
        <f t="shared" si="24"/>
        <v>0</v>
      </c>
      <c r="M55" s="29">
        <f t="shared" si="24"/>
        <v>0</v>
      </c>
      <c r="N55" s="29">
        <f>SUM(N56:N57)</f>
        <v>0</v>
      </c>
      <c r="O55" s="52">
        <f t="shared" ref="O55" si="25">SUM(O56:O57)</f>
        <v>0</v>
      </c>
    </row>
    <row r="56" spans="1:15" ht="12.75" x14ac:dyDescent="0.2">
      <c r="A56" s="340">
        <v>2</v>
      </c>
      <c r="B56" s="334">
        <v>1</v>
      </c>
      <c r="C56" s="334">
        <v>3</v>
      </c>
      <c r="D56" s="334">
        <v>2</v>
      </c>
      <c r="E56" s="334" t="s">
        <v>202</v>
      </c>
      <c r="F56" s="341" t="s">
        <v>83</v>
      </c>
      <c r="G56" s="27">
        <v>0</v>
      </c>
      <c r="H56" s="27">
        <v>0</v>
      </c>
      <c r="I56" s="27">
        <v>0</v>
      </c>
      <c r="J56" s="27">
        <v>0</v>
      </c>
      <c r="K56" s="27">
        <v>0</v>
      </c>
      <c r="L56" s="27">
        <v>0</v>
      </c>
      <c r="M56" s="27">
        <v>0</v>
      </c>
      <c r="N56" s="351">
        <f t="shared" ref="N56:N60" si="26">SUBTOTAL(9,G56:M56)</f>
        <v>0</v>
      </c>
      <c r="O56" s="354">
        <f>IFERROR(N56/$N$18*100,"0.00")</f>
        <v>0</v>
      </c>
    </row>
    <row r="57" spans="1:15" ht="12.75" x14ac:dyDescent="0.2">
      <c r="A57" s="340">
        <v>2</v>
      </c>
      <c r="B57" s="334">
        <v>1</v>
      </c>
      <c r="C57" s="334">
        <v>3</v>
      </c>
      <c r="D57" s="334">
        <v>2</v>
      </c>
      <c r="E57" s="334" t="s">
        <v>203</v>
      </c>
      <c r="F57" s="341" t="s">
        <v>84</v>
      </c>
      <c r="G57" s="27">
        <v>0</v>
      </c>
      <c r="H57" s="27">
        <v>0</v>
      </c>
      <c r="I57" s="27">
        <v>0</v>
      </c>
      <c r="J57" s="27">
        <v>0</v>
      </c>
      <c r="K57" s="27">
        <v>0</v>
      </c>
      <c r="L57" s="27">
        <v>0</v>
      </c>
      <c r="M57" s="27">
        <v>0</v>
      </c>
      <c r="N57" s="351">
        <f t="shared" si="26"/>
        <v>0</v>
      </c>
      <c r="O57" s="354">
        <f t="shared" ref="O57" si="27">IFERROR(N57/$N$18*100,"0.00")</f>
        <v>0</v>
      </c>
    </row>
    <row r="58" spans="1:15" ht="12.75" x14ac:dyDescent="0.2">
      <c r="A58" s="327">
        <v>2</v>
      </c>
      <c r="B58" s="328">
        <v>1</v>
      </c>
      <c r="C58" s="328">
        <v>5</v>
      </c>
      <c r="D58" s="328"/>
      <c r="E58" s="328"/>
      <c r="F58" s="329" t="s">
        <v>242</v>
      </c>
      <c r="G58" s="31">
        <f>G59+G61+G63+G65</f>
        <v>0</v>
      </c>
      <c r="H58" s="31">
        <f t="shared" ref="H58:M58" si="28">H59+H61+H63+H65</f>
        <v>0</v>
      </c>
      <c r="I58" s="31">
        <f t="shared" si="28"/>
        <v>0</v>
      </c>
      <c r="J58" s="31">
        <f t="shared" si="28"/>
        <v>0</v>
      </c>
      <c r="K58" s="31">
        <f t="shared" si="28"/>
        <v>0</v>
      </c>
      <c r="L58" s="31">
        <f t="shared" si="28"/>
        <v>0</v>
      </c>
      <c r="M58" s="31">
        <f t="shared" si="28"/>
        <v>0</v>
      </c>
      <c r="N58" s="31">
        <f t="shared" ref="N58:O58" si="29">N59+N61+N63+N65</f>
        <v>0</v>
      </c>
      <c r="O58" s="31">
        <f t="shared" si="29"/>
        <v>0</v>
      </c>
    </row>
    <row r="59" spans="1:15" ht="12.75" x14ac:dyDescent="0.2">
      <c r="A59" s="330">
        <v>2</v>
      </c>
      <c r="B59" s="331">
        <v>1</v>
      </c>
      <c r="C59" s="331">
        <v>5</v>
      </c>
      <c r="D59" s="331">
        <v>1</v>
      </c>
      <c r="E59" s="331"/>
      <c r="F59" s="332" t="s">
        <v>85</v>
      </c>
      <c r="G59" s="29">
        <f>G60</f>
        <v>0</v>
      </c>
      <c r="H59" s="29">
        <f t="shared" ref="H59:M59" si="30">H60</f>
        <v>0</v>
      </c>
      <c r="I59" s="29">
        <f t="shared" si="30"/>
        <v>0</v>
      </c>
      <c r="J59" s="29">
        <f t="shared" si="30"/>
        <v>0</v>
      </c>
      <c r="K59" s="29">
        <f t="shared" si="30"/>
        <v>0</v>
      </c>
      <c r="L59" s="29">
        <f t="shared" si="30"/>
        <v>0</v>
      </c>
      <c r="M59" s="29">
        <f t="shared" si="30"/>
        <v>0</v>
      </c>
      <c r="N59" s="29">
        <f t="shared" ref="N59:O59" si="31">N60</f>
        <v>0</v>
      </c>
      <c r="O59" s="52">
        <f t="shared" si="31"/>
        <v>0</v>
      </c>
    </row>
    <row r="60" spans="1:15" ht="12.75" x14ac:dyDescent="0.2">
      <c r="A60" s="333">
        <v>2</v>
      </c>
      <c r="B60" s="334">
        <v>1</v>
      </c>
      <c r="C60" s="334">
        <v>5</v>
      </c>
      <c r="D60" s="334">
        <v>1</v>
      </c>
      <c r="E60" s="334" t="s">
        <v>202</v>
      </c>
      <c r="F60" s="336" t="s">
        <v>85</v>
      </c>
      <c r="G60" s="27">
        <v>0</v>
      </c>
      <c r="H60" s="27">
        <v>0</v>
      </c>
      <c r="I60" s="27">
        <v>0</v>
      </c>
      <c r="J60" s="27">
        <v>0</v>
      </c>
      <c r="K60" s="27">
        <v>0</v>
      </c>
      <c r="L60" s="27">
        <v>0</v>
      </c>
      <c r="M60" s="27">
        <v>0</v>
      </c>
      <c r="N60" s="351">
        <f t="shared" si="26"/>
        <v>0</v>
      </c>
      <c r="O60" s="354">
        <f>IFERROR(N60/$N$18*100,"0.00")</f>
        <v>0</v>
      </c>
    </row>
    <row r="61" spans="1:15" ht="12.75" x14ac:dyDescent="0.2">
      <c r="A61" s="330">
        <v>2</v>
      </c>
      <c r="B61" s="331">
        <v>1</v>
      </c>
      <c r="C61" s="331">
        <v>5</v>
      </c>
      <c r="D61" s="331">
        <v>2</v>
      </c>
      <c r="E61" s="331"/>
      <c r="F61" s="339" t="s">
        <v>86</v>
      </c>
      <c r="G61" s="29">
        <f>G62</f>
        <v>0</v>
      </c>
      <c r="H61" s="29">
        <f t="shared" ref="H61:M61" si="32">H62</f>
        <v>0</v>
      </c>
      <c r="I61" s="29">
        <f t="shared" si="32"/>
        <v>0</v>
      </c>
      <c r="J61" s="29">
        <f t="shared" si="32"/>
        <v>0</v>
      </c>
      <c r="K61" s="29">
        <f t="shared" si="32"/>
        <v>0</v>
      </c>
      <c r="L61" s="29">
        <f t="shared" si="32"/>
        <v>0</v>
      </c>
      <c r="M61" s="29">
        <f t="shared" si="32"/>
        <v>0</v>
      </c>
      <c r="N61" s="28">
        <f t="shared" ref="N61:O61" si="33">N62</f>
        <v>0</v>
      </c>
      <c r="O61" s="51">
        <f t="shared" si="33"/>
        <v>0</v>
      </c>
    </row>
    <row r="62" spans="1:15" ht="12.75" x14ac:dyDescent="0.2">
      <c r="A62" s="333">
        <v>2</v>
      </c>
      <c r="B62" s="334">
        <v>1</v>
      </c>
      <c r="C62" s="334">
        <v>5</v>
      </c>
      <c r="D62" s="334">
        <v>2</v>
      </c>
      <c r="E62" s="334" t="s">
        <v>202</v>
      </c>
      <c r="F62" s="336" t="s">
        <v>86</v>
      </c>
      <c r="G62" s="27">
        <v>0</v>
      </c>
      <c r="H62" s="27">
        <v>0</v>
      </c>
      <c r="I62" s="27">
        <v>0</v>
      </c>
      <c r="J62" s="27">
        <v>0</v>
      </c>
      <c r="K62" s="27">
        <v>0</v>
      </c>
      <c r="L62" s="27">
        <v>0</v>
      </c>
      <c r="M62" s="27">
        <v>0</v>
      </c>
      <c r="N62" s="351">
        <f>SUBTOTAL(9,G62:M62)</f>
        <v>0</v>
      </c>
      <c r="O62" s="354">
        <f>IFERROR(N62/$N$18*100,"0.00")</f>
        <v>0</v>
      </c>
    </row>
    <row r="63" spans="1:15" ht="12.75" x14ac:dyDescent="0.2">
      <c r="A63" s="330">
        <v>2</v>
      </c>
      <c r="B63" s="331">
        <v>1</v>
      </c>
      <c r="C63" s="331">
        <v>5</v>
      </c>
      <c r="D63" s="331">
        <v>3</v>
      </c>
      <c r="E63" s="331"/>
      <c r="F63" s="339" t="s">
        <v>87</v>
      </c>
      <c r="G63" s="29">
        <f>G64</f>
        <v>0</v>
      </c>
      <c r="H63" s="29">
        <f t="shared" ref="H63:M63" si="34">H64</f>
        <v>0</v>
      </c>
      <c r="I63" s="29">
        <f t="shared" si="34"/>
        <v>0</v>
      </c>
      <c r="J63" s="29">
        <f t="shared" si="34"/>
        <v>0</v>
      </c>
      <c r="K63" s="29">
        <f t="shared" si="34"/>
        <v>0</v>
      </c>
      <c r="L63" s="29">
        <f t="shared" si="34"/>
        <v>0</v>
      </c>
      <c r="M63" s="29">
        <f t="shared" si="34"/>
        <v>0</v>
      </c>
      <c r="N63" s="29">
        <f t="shared" ref="N63:O63" si="35">N64</f>
        <v>0</v>
      </c>
      <c r="O63" s="51">
        <f t="shared" si="35"/>
        <v>0</v>
      </c>
    </row>
    <row r="64" spans="1:15" ht="12.75" x14ac:dyDescent="0.2">
      <c r="A64" s="333">
        <v>2</v>
      </c>
      <c r="B64" s="334">
        <v>1</v>
      </c>
      <c r="C64" s="334">
        <v>5</v>
      </c>
      <c r="D64" s="334">
        <v>3</v>
      </c>
      <c r="E64" s="334" t="s">
        <v>202</v>
      </c>
      <c r="F64" s="336" t="s">
        <v>87</v>
      </c>
      <c r="G64" s="27">
        <v>0</v>
      </c>
      <c r="H64" s="27">
        <v>0</v>
      </c>
      <c r="I64" s="27">
        <v>0</v>
      </c>
      <c r="J64" s="27">
        <v>0</v>
      </c>
      <c r="K64" s="27">
        <v>0</v>
      </c>
      <c r="L64" s="27">
        <v>0</v>
      </c>
      <c r="M64" s="27">
        <v>0</v>
      </c>
      <c r="N64" s="352">
        <f>SUBTOTAL(9,G64:M64)</f>
        <v>0</v>
      </c>
      <c r="O64" s="353">
        <f>IFERROR(N64/$N$18*100,"0.00")</f>
        <v>0</v>
      </c>
    </row>
    <row r="65" spans="1:15" ht="12.75" x14ac:dyDescent="0.2">
      <c r="A65" s="330">
        <v>2</v>
      </c>
      <c r="B65" s="331">
        <v>1</v>
      </c>
      <c r="C65" s="331">
        <v>5</v>
      </c>
      <c r="D65" s="331">
        <v>4</v>
      </c>
      <c r="E65" s="331"/>
      <c r="F65" s="339" t="s">
        <v>88</v>
      </c>
      <c r="G65" s="29">
        <f>G66</f>
        <v>0</v>
      </c>
      <c r="H65" s="29">
        <f t="shared" ref="H65:M65" si="36">H66</f>
        <v>0</v>
      </c>
      <c r="I65" s="29">
        <f t="shared" si="36"/>
        <v>0</v>
      </c>
      <c r="J65" s="29">
        <f t="shared" si="36"/>
        <v>0</v>
      </c>
      <c r="K65" s="29">
        <f t="shared" si="36"/>
        <v>0</v>
      </c>
      <c r="L65" s="29">
        <f t="shared" si="36"/>
        <v>0</v>
      </c>
      <c r="M65" s="29">
        <f t="shared" si="36"/>
        <v>0</v>
      </c>
      <c r="N65" s="29">
        <f t="shared" ref="N65:O65" si="37">N66</f>
        <v>0</v>
      </c>
      <c r="O65" s="51">
        <f t="shared" si="37"/>
        <v>0</v>
      </c>
    </row>
    <row r="66" spans="1:15" ht="12.75" x14ac:dyDescent="0.2">
      <c r="A66" s="333">
        <v>2</v>
      </c>
      <c r="B66" s="334">
        <v>1</v>
      </c>
      <c r="C66" s="334">
        <v>5</v>
      </c>
      <c r="D66" s="334">
        <v>4</v>
      </c>
      <c r="E66" s="334" t="s">
        <v>202</v>
      </c>
      <c r="F66" s="336" t="s">
        <v>88</v>
      </c>
      <c r="G66" s="27">
        <v>0</v>
      </c>
      <c r="H66" s="27">
        <v>0</v>
      </c>
      <c r="I66" s="27">
        <v>0</v>
      </c>
      <c r="J66" s="27">
        <v>0</v>
      </c>
      <c r="K66" s="27">
        <v>0</v>
      </c>
      <c r="L66" s="27">
        <v>0</v>
      </c>
      <c r="M66" s="27">
        <v>0</v>
      </c>
      <c r="N66" s="351">
        <f>SUBTOTAL(9,G66:M66)</f>
        <v>0</v>
      </c>
      <c r="O66" s="354">
        <f>IFERROR(N66/$N$18*100,"0.00")</f>
        <v>0</v>
      </c>
    </row>
    <row r="67" spans="1:15" ht="12.75" x14ac:dyDescent="0.2">
      <c r="A67" s="323">
        <v>2</v>
      </c>
      <c r="B67" s="324">
        <v>2</v>
      </c>
      <c r="C67" s="325"/>
      <c r="D67" s="325"/>
      <c r="E67" s="325"/>
      <c r="F67" s="326" t="s">
        <v>243</v>
      </c>
      <c r="G67" s="32">
        <f>+G68+G82+G87+G92+G99+G116+G125+G143</f>
        <v>3600000</v>
      </c>
      <c r="H67" s="32">
        <f t="shared" ref="H67:M67" si="38">+H68+H82+H87+H92+H99+H116+H125+H143</f>
        <v>4850000</v>
      </c>
      <c r="I67" s="32">
        <f t="shared" si="38"/>
        <v>6780000</v>
      </c>
      <c r="J67" s="32">
        <f t="shared" si="38"/>
        <v>5910000</v>
      </c>
      <c r="K67" s="32">
        <f t="shared" si="38"/>
        <v>1950000</v>
      </c>
      <c r="L67" s="32">
        <f t="shared" si="38"/>
        <v>2000000</v>
      </c>
      <c r="M67" s="32">
        <f t="shared" si="38"/>
        <v>10340000</v>
      </c>
      <c r="N67" s="32">
        <f t="shared" ref="N67" si="39">+N68+N82+N87+N92+N99+N116+N125+N143</f>
        <v>36580000</v>
      </c>
      <c r="O67" s="32">
        <f>+O68+O82+O87+O92+O99+O116+O125+O143</f>
        <v>14.614834765014688</v>
      </c>
    </row>
    <row r="68" spans="1:15" ht="12.75" x14ac:dyDescent="0.2">
      <c r="A68" s="327">
        <v>2</v>
      </c>
      <c r="B68" s="328">
        <v>2</v>
      </c>
      <c r="C68" s="328">
        <v>1</v>
      </c>
      <c r="D68" s="328"/>
      <c r="E68" s="328"/>
      <c r="F68" s="329" t="s">
        <v>22</v>
      </c>
      <c r="G68" s="31">
        <f>+G69+G71+G73+G75+G78+G80</f>
        <v>0</v>
      </c>
      <c r="H68" s="31">
        <f t="shared" ref="H68:M68" si="40">+H69+H71+H73+H75+H78+H80</f>
        <v>0</v>
      </c>
      <c r="I68" s="31">
        <f t="shared" si="40"/>
        <v>0</v>
      </c>
      <c r="J68" s="31">
        <f t="shared" si="40"/>
        <v>0</v>
      </c>
      <c r="K68" s="31">
        <f t="shared" si="40"/>
        <v>0</v>
      </c>
      <c r="L68" s="31">
        <f t="shared" si="40"/>
        <v>0</v>
      </c>
      <c r="M68" s="31">
        <f t="shared" si="40"/>
        <v>2300000</v>
      </c>
      <c r="N68" s="31">
        <f t="shared" ref="N68" si="41">+N69+N71+N73+N75+N78+N80</f>
        <v>2300000</v>
      </c>
      <c r="O68" s="31">
        <f>+O69+O71+O73+O75+O78+O80</f>
        <v>1.138304096157595</v>
      </c>
    </row>
    <row r="69" spans="1:15" ht="12.75" x14ac:dyDescent="0.2">
      <c r="A69" s="330">
        <v>2</v>
      </c>
      <c r="B69" s="331">
        <v>2</v>
      </c>
      <c r="C69" s="331">
        <v>1</v>
      </c>
      <c r="D69" s="331">
        <v>2</v>
      </c>
      <c r="E69" s="331"/>
      <c r="F69" s="332" t="s">
        <v>89</v>
      </c>
      <c r="G69" s="29">
        <f>G70</f>
        <v>0</v>
      </c>
      <c r="H69" s="29">
        <f t="shared" ref="H69:M69" si="42">H70</f>
        <v>0</v>
      </c>
      <c r="I69" s="29">
        <f t="shared" si="42"/>
        <v>0</v>
      </c>
      <c r="J69" s="29">
        <f t="shared" si="42"/>
        <v>0</v>
      </c>
      <c r="K69" s="29">
        <f t="shared" si="42"/>
        <v>0</v>
      </c>
      <c r="L69" s="29">
        <f t="shared" si="42"/>
        <v>0</v>
      </c>
      <c r="M69" s="29">
        <f t="shared" si="42"/>
        <v>300000</v>
      </c>
      <c r="N69" s="29">
        <f>N70</f>
        <v>300000</v>
      </c>
      <c r="O69" s="51">
        <f t="shared" ref="O69" si="43">O70</f>
        <v>0.1484744473249037</v>
      </c>
    </row>
    <row r="70" spans="1:15" ht="12.75" x14ac:dyDescent="0.2">
      <c r="A70" s="340">
        <v>2</v>
      </c>
      <c r="B70" s="334">
        <v>2</v>
      </c>
      <c r="C70" s="334">
        <v>1</v>
      </c>
      <c r="D70" s="334">
        <v>2</v>
      </c>
      <c r="E70" s="334" t="s">
        <v>202</v>
      </c>
      <c r="F70" s="341" t="s">
        <v>89</v>
      </c>
      <c r="G70" s="27">
        <v>0</v>
      </c>
      <c r="H70" s="27">
        <v>0</v>
      </c>
      <c r="I70" s="27">
        <v>0</v>
      </c>
      <c r="J70" s="27">
        <v>0</v>
      </c>
      <c r="K70" s="27">
        <v>0</v>
      </c>
      <c r="L70" s="27">
        <v>0</v>
      </c>
      <c r="M70" s="27">
        <v>300000</v>
      </c>
      <c r="N70" s="352">
        <f>SUBTOTAL(9,G70:M70)</f>
        <v>300000</v>
      </c>
      <c r="O70" s="354">
        <f>IFERROR(N70/$N$18*100,"0.00")</f>
        <v>0.1484744473249037</v>
      </c>
    </row>
    <row r="71" spans="1:15" ht="12.75" x14ac:dyDescent="0.2">
      <c r="A71" s="330">
        <v>2</v>
      </c>
      <c r="B71" s="331">
        <v>2</v>
      </c>
      <c r="C71" s="331">
        <v>1</v>
      </c>
      <c r="D71" s="331">
        <v>3</v>
      </c>
      <c r="E71" s="331"/>
      <c r="F71" s="332" t="s">
        <v>90</v>
      </c>
      <c r="G71" s="29">
        <f>G72</f>
        <v>0</v>
      </c>
      <c r="H71" s="29">
        <f t="shared" ref="H71:M71" si="44">H72</f>
        <v>0</v>
      </c>
      <c r="I71" s="29">
        <f t="shared" si="44"/>
        <v>0</v>
      </c>
      <c r="J71" s="29">
        <f t="shared" si="44"/>
        <v>0</v>
      </c>
      <c r="K71" s="29">
        <f t="shared" si="44"/>
        <v>0</v>
      </c>
      <c r="L71" s="29">
        <f t="shared" si="44"/>
        <v>0</v>
      </c>
      <c r="M71" s="29">
        <f t="shared" si="44"/>
        <v>500000</v>
      </c>
      <c r="N71" s="28">
        <f>N72</f>
        <v>500000</v>
      </c>
      <c r="O71" s="51">
        <f t="shared" ref="O71" si="45">O72</f>
        <v>0.24745741220817286</v>
      </c>
    </row>
    <row r="72" spans="1:15" ht="12.75" x14ac:dyDescent="0.2">
      <c r="A72" s="333">
        <v>2</v>
      </c>
      <c r="B72" s="334">
        <v>2</v>
      </c>
      <c r="C72" s="334">
        <v>1</v>
      </c>
      <c r="D72" s="334">
        <v>3</v>
      </c>
      <c r="E72" s="334" t="s">
        <v>202</v>
      </c>
      <c r="F72" s="336" t="s">
        <v>90</v>
      </c>
      <c r="G72" s="27">
        <v>0</v>
      </c>
      <c r="H72" s="27">
        <v>0</v>
      </c>
      <c r="I72" s="27">
        <v>0</v>
      </c>
      <c r="J72" s="27">
        <v>0</v>
      </c>
      <c r="K72" s="27">
        <v>0</v>
      </c>
      <c r="L72" s="27">
        <v>0</v>
      </c>
      <c r="M72" s="27">
        <v>500000</v>
      </c>
      <c r="N72" s="351">
        <f>SUBTOTAL(9,G72:M72)</f>
        <v>500000</v>
      </c>
      <c r="O72" s="354">
        <f>IFERROR(N72/$N$18*100,"0.00")</f>
        <v>0.24745741220817286</v>
      </c>
    </row>
    <row r="73" spans="1:15" ht="12.75" x14ac:dyDescent="0.2">
      <c r="A73" s="330">
        <v>2</v>
      </c>
      <c r="B73" s="331">
        <v>2</v>
      </c>
      <c r="C73" s="331">
        <v>1</v>
      </c>
      <c r="D73" s="331">
        <v>5</v>
      </c>
      <c r="E73" s="331"/>
      <c r="F73" s="332" t="s">
        <v>91</v>
      </c>
      <c r="G73" s="29">
        <f>G74</f>
        <v>0</v>
      </c>
      <c r="H73" s="29">
        <f t="shared" ref="H73:O73" si="46">H74</f>
        <v>0</v>
      </c>
      <c r="I73" s="29">
        <f t="shared" si="46"/>
        <v>0</v>
      </c>
      <c r="J73" s="29">
        <f t="shared" si="46"/>
        <v>0</v>
      </c>
      <c r="K73" s="29">
        <f t="shared" si="46"/>
        <v>0</v>
      </c>
      <c r="L73" s="29">
        <f t="shared" si="46"/>
        <v>0</v>
      </c>
      <c r="M73" s="29">
        <f t="shared" si="46"/>
        <v>500000</v>
      </c>
      <c r="N73" s="29">
        <f t="shared" si="46"/>
        <v>500000</v>
      </c>
      <c r="O73" s="51">
        <f t="shared" si="46"/>
        <v>0.24745741220817286</v>
      </c>
    </row>
    <row r="74" spans="1:15" ht="12.75" x14ac:dyDescent="0.2">
      <c r="A74" s="340">
        <v>2</v>
      </c>
      <c r="B74" s="334">
        <v>2</v>
      </c>
      <c r="C74" s="334">
        <v>1</v>
      </c>
      <c r="D74" s="334">
        <v>5</v>
      </c>
      <c r="E74" s="334" t="s">
        <v>202</v>
      </c>
      <c r="F74" s="341" t="s">
        <v>91</v>
      </c>
      <c r="G74" s="27">
        <v>0</v>
      </c>
      <c r="H74" s="27">
        <v>0</v>
      </c>
      <c r="I74" s="27">
        <v>0</v>
      </c>
      <c r="J74" s="27">
        <v>0</v>
      </c>
      <c r="K74" s="27">
        <v>0</v>
      </c>
      <c r="L74" s="27">
        <v>0</v>
      </c>
      <c r="M74" s="27">
        <v>500000</v>
      </c>
      <c r="N74" s="351">
        <f>SUBTOTAL(9,G74:M74)</f>
        <v>500000</v>
      </c>
      <c r="O74" s="354">
        <f>IFERROR(N74/$N$18*100,"0.00")</f>
        <v>0.24745741220817286</v>
      </c>
    </row>
    <row r="75" spans="1:15" ht="12.75" x14ac:dyDescent="0.2">
      <c r="A75" s="330">
        <v>2</v>
      </c>
      <c r="B75" s="331">
        <v>2</v>
      </c>
      <c r="C75" s="331">
        <v>1</v>
      </c>
      <c r="D75" s="331">
        <v>6</v>
      </c>
      <c r="E75" s="331"/>
      <c r="F75" s="332" t="s">
        <v>23</v>
      </c>
      <c r="G75" s="29">
        <f>G76+G77</f>
        <v>0</v>
      </c>
      <c r="H75" s="29">
        <f t="shared" ref="H75:M75" si="47">H76+H77</f>
        <v>0</v>
      </c>
      <c r="I75" s="29">
        <f t="shared" si="47"/>
        <v>0</v>
      </c>
      <c r="J75" s="29">
        <f t="shared" si="47"/>
        <v>0</v>
      </c>
      <c r="K75" s="29">
        <f t="shared" si="47"/>
        <v>0</v>
      </c>
      <c r="L75" s="29">
        <f t="shared" si="47"/>
        <v>0</v>
      </c>
      <c r="M75" s="29">
        <f t="shared" si="47"/>
        <v>0</v>
      </c>
      <c r="N75" s="29">
        <f t="shared" ref="N75:O75" si="48">N76+N77</f>
        <v>0</v>
      </c>
      <c r="O75" s="51">
        <f t="shared" si="48"/>
        <v>0</v>
      </c>
    </row>
    <row r="76" spans="1:15" ht="12.75" x14ac:dyDescent="0.2">
      <c r="A76" s="340">
        <v>2</v>
      </c>
      <c r="B76" s="334">
        <v>2</v>
      </c>
      <c r="C76" s="334">
        <v>1</v>
      </c>
      <c r="D76" s="334">
        <v>6</v>
      </c>
      <c r="E76" s="334" t="s">
        <v>202</v>
      </c>
      <c r="F76" s="341" t="s">
        <v>92</v>
      </c>
      <c r="G76" s="27">
        <v>0</v>
      </c>
      <c r="H76" s="27">
        <v>0</v>
      </c>
      <c r="I76" s="27">
        <v>0</v>
      </c>
      <c r="J76" s="27">
        <v>0</v>
      </c>
      <c r="K76" s="27">
        <v>0</v>
      </c>
      <c r="L76" s="27">
        <v>0</v>
      </c>
      <c r="M76" s="27">
        <v>0</v>
      </c>
      <c r="N76" s="351">
        <f>SUBTOTAL(9,G76:M76)</f>
        <v>0</v>
      </c>
      <c r="O76" s="354">
        <f>IFERROR(N76/$N$18*100,"0.00")</f>
        <v>0</v>
      </c>
    </row>
    <row r="77" spans="1:15" ht="12.75" x14ac:dyDescent="0.2">
      <c r="A77" s="340">
        <v>2</v>
      </c>
      <c r="B77" s="334">
        <v>2</v>
      </c>
      <c r="C77" s="334">
        <v>1</v>
      </c>
      <c r="D77" s="334">
        <v>6</v>
      </c>
      <c r="E77" s="334" t="s">
        <v>203</v>
      </c>
      <c r="F77" s="341" t="s">
        <v>93</v>
      </c>
      <c r="G77" s="27">
        <v>0</v>
      </c>
      <c r="H77" s="27">
        <v>0</v>
      </c>
      <c r="I77" s="27">
        <v>0</v>
      </c>
      <c r="J77" s="27">
        <v>0</v>
      </c>
      <c r="K77" s="27">
        <v>0</v>
      </c>
      <c r="L77" s="27">
        <v>0</v>
      </c>
      <c r="M77" s="27">
        <v>0</v>
      </c>
      <c r="N77" s="351">
        <f>SUBTOTAL(9,G77:M77)</f>
        <v>0</v>
      </c>
      <c r="O77" s="354">
        <f>IFERROR(N77/$N$18*100,"0.00")</f>
        <v>0</v>
      </c>
    </row>
    <row r="78" spans="1:15" ht="12.75" x14ac:dyDescent="0.2">
      <c r="A78" s="330">
        <v>2</v>
      </c>
      <c r="B78" s="331">
        <v>2</v>
      </c>
      <c r="C78" s="331">
        <v>1</v>
      </c>
      <c r="D78" s="331">
        <v>7</v>
      </c>
      <c r="E78" s="331"/>
      <c r="F78" s="332" t="s">
        <v>24</v>
      </c>
      <c r="G78" s="29">
        <f>G79</f>
        <v>0</v>
      </c>
      <c r="H78" s="29">
        <f t="shared" ref="H78:O78" si="49">H79</f>
        <v>0</v>
      </c>
      <c r="I78" s="29">
        <f t="shared" si="49"/>
        <v>0</v>
      </c>
      <c r="J78" s="29">
        <f t="shared" si="49"/>
        <v>0</v>
      </c>
      <c r="K78" s="29">
        <f t="shared" si="49"/>
        <v>0</v>
      </c>
      <c r="L78" s="29">
        <f t="shared" si="49"/>
        <v>0</v>
      </c>
      <c r="M78" s="29">
        <f t="shared" si="49"/>
        <v>200000</v>
      </c>
      <c r="N78" s="29">
        <f t="shared" si="49"/>
        <v>200000</v>
      </c>
      <c r="O78" s="51">
        <f t="shared" si="49"/>
        <v>9.8982964883269131E-2</v>
      </c>
    </row>
    <row r="79" spans="1:15" ht="12.75" x14ac:dyDescent="0.2">
      <c r="A79" s="340">
        <v>2</v>
      </c>
      <c r="B79" s="334">
        <v>2</v>
      </c>
      <c r="C79" s="334">
        <v>1</v>
      </c>
      <c r="D79" s="334">
        <v>7</v>
      </c>
      <c r="E79" s="334" t="s">
        <v>202</v>
      </c>
      <c r="F79" s="341" t="s">
        <v>24</v>
      </c>
      <c r="G79" s="27">
        <v>0</v>
      </c>
      <c r="H79" s="27">
        <v>0</v>
      </c>
      <c r="I79" s="27">
        <v>0</v>
      </c>
      <c r="J79" s="27">
        <v>0</v>
      </c>
      <c r="K79" s="27">
        <v>0</v>
      </c>
      <c r="L79" s="27">
        <v>0</v>
      </c>
      <c r="M79" s="27">
        <v>200000</v>
      </c>
      <c r="N79" s="351">
        <f>SUBTOTAL(9,G79:M79)</f>
        <v>200000</v>
      </c>
      <c r="O79" s="353">
        <f>IFERROR(N79/$N$18*100,"0.00")</f>
        <v>9.8982964883269131E-2</v>
      </c>
    </row>
    <row r="80" spans="1:15" ht="12.75" x14ac:dyDescent="0.2">
      <c r="A80" s="330">
        <v>2</v>
      </c>
      <c r="B80" s="331">
        <v>2</v>
      </c>
      <c r="C80" s="331">
        <v>1</v>
      </c>
      <c r="D80" s="331">
        <v>8</v>
      </c>
      <c r="E80" s="331"/>
      <c r="F80" s="332" t="s">
        <v>94</v>
      </c>
      <c r="G80" s="29">
        <f>G81</f>
        <v>0</v>
      </c>
      <c r="H80" s="29">
        <f t="shared" ref="H80:M80" si="50">H81</f>
        <v>0</v>
      </c>
      <c r="I80" s="29">
        <f t="shared" si="50"/>
        <v>0</v>
      </c>
      <c r="J80" s="29">
        <f t="shared" si="50"/>
        <v>0</v>
      </c>
      <c r="K80" s="29">
        <f t="shared" si="50"/>
        <v>0</v>
      </c>
      <c r="L80" s="29">
        <f t="shared" si="50"/>
        <v>0</v>
      </c>
      <c r="M80" s="29">
        <f t="shared" si="50"/>
        <v>800000</v>
      </c>
      <c r="N80" s="29">
        <f>N81</f>
        <v>800000</v>
      </c>
      <c r="O80" s="51">
        <f t="shared" ref="O80" si="51">O81</f>
        <v>0.39593185953307652</v>
      </c>
    </row>
    <row r="81" spans="1:15" ht="12.75" x14ac:dyDescent="0.2">
      <c r="A81" s="333">
        <v>2</v>
      </c>
      <c r="B81" s="334">
        <v>2</v>
      </c>
      <c r="C81" s="334">
        <v>1</v>
      </c>
      <c r="D81" s="334">
        <v>8</v>
      </c>
      <c r="E81" s="334" t="s">
        <v>202</v>
      </c>
      <c r="F81" s="336" t="s">
        <v>94</v>
      </c>
      <c r="G81" s="27">
        <v>0</v>
      </c>
      <c r="H81" s="27">
        <v>0</v>
      </c>
      <c r="I81" s="27">
        <v>0</v>
      </c>
      <c r="J81" s="27">
        <v>0</v>
      </c>
      <c r="K81" s="27">
        <v>0</v>
      </c>
      <c r="L81" s="27">
        <v>0</v>
      </c>
      <c r="M81" s="27">
        <v>800000</v>
      </c>
      <c r="N81" s="352">
        <f>SUBTOTAL(9,G81:M81)</f>
        <v>800000</v>
      </c>
      <c r="O81" s="353">
        <f>IFERROR(N81/$N$18*100,"0.00")</f>
        <v>0.39593185953307652</v>
      </c>
    </row>
    <row r="82" spans="1:15" ht="12.75" x14ac:dyDescent="0.2">
      <c r="A82" s="327">
        <v>2</v>
      </c>
      <c r="B82" s="328">
        <v>2</v>
      </c>
      <c r="C82" s="328">
        <v>2</v>
      </c>
      <c r="D82" s="328"/>
      <c r="E82" s="328"/>
      <c r="F82" s="329" t="s">
        <v>244</v>
      </c>
      <c r="G82" s="31">
        <f>+G83+G85</f>
        <v>2350000</v>
      </c>
      <c r="H82" s="31">
        <f t="shared" ref="H82:M82" si="52">+H83+H85</f>
        <v>2000000</v>
      </c>
      <c r="I82" s="31">
        <f t="shared" si="52"/>
        <v>2800000</v>
      </c>
      <c r="J82" s="31">
        <f t="shared" si="52"/>
        <v>1000000</v>
      </c>
      <c r="K82" s="31">
        <f t="shared" si="52"/>
        <v>850000</v>
      </c>
      <c r="L82" s="31">
        <f t="shared" si="52"/>
        <v>0</v>
      </c>
      <c r="M82" s="31">
        <f t="shared" si="52"/>
        <v>1000000</v>
      </c>
      <c r="N82" s="31">
        <f>+N83+N85</f>
        <v>10000000</v>
      </c>
      <c r="O82" s="31">
        <f t="shared" ref="O82" si="53">+O83+O85</f>
        <v>4.9491482441634576</v>
      </c>
    </row>
    <row r="83" spans="1:15" ht="12.75" x14ac:dyDescent="0.2">
      <c r="A83" s="330">
        <v>2</v>
      </c>
      <c r="B83" s="331">
        <v>2</v>
      </c>
      <c r="C83" s="331">
        <v>2</v>
      </c>
      <c r="D83" s="331">
        <v>1</v>
      </c>
      <c r="E83" s="331"/>
      <c r="F83" s="332" t="s">
        <v>95</v>
      </c>
      <c r="G83" s="29">
        <f>G84</f>
        <v>0</v>
      </c>
      <c r="H83" s="29">
        <f t="shared" ref="H83:M83" si="54">H84</f>
        <v>0</v>
      </c>
      <c r="I83" s="29">
        <f t="shared" si="54"/>
        <v>0</v>
      </c>
      <c r="J83" s="29">
        <f t="shared" si="54"/>
        <v>0</v>
      </c>
      <c r="K83" s="29">
        <f t="shared" si="54"/>
        <v>0</v>
      </c>
      <c r="L83" s="29">
        <f t="shared" si="54"/>
        <v>0</v>
      </c>
      <c r="M83" s="29">
        <f t="shared" si="54"/>
        <v>0</v>
      </c>
      <c r="N83" s="28">
        <f t="shared" ref="N83:O83" si="55">N84</f>
        <v>0</v>
      </c>
      <c r="O83" s="51">
        <f t="shared" si="55"/>
        <v>0</v>
      </c>
    </row>
    <row r="84" spans="1:15" ht="12.75" x14ac:dyDescent="0.2">
      <c r="A84" s="333">
        <v>2</v>
      </c>
      <c r="B84" s="334">
        <v>2</v>
      </c>
      <c r="C84" s="334">
        <v>2</v>
      </c>
      <c r="D84" s="334">
        <v>1</v>
      </c>
      <c r="E84" s="334" t="s">
        <v>202</v>
      </c>
      <c r="F84" s="336" t="s">
        <v>95</v>
      </c>
      <c r="G84" s="27">
        <v>0</v>
      </c>
      <c r="H84" s="27">
        <v>0</v>
      </c>
      <c r="I84" s="27">
        <v>0</v>
      </c>
      <c r="J84" s="27">
        <v>0</v>
      </c>
      <c r="K84" s="27">
        <v>0</v>
      </c>
      <c r="L84" s="27">
        <v>0</v>
      </c>
      <c r="M84" s="27">
        <v>0</v>
      </c>
      <c r="N84" s="351">
        <f>SUBTOTAL(9,G84:M84)</f>
        <v>0</v>
      </c>
      <c r="O84" s="354">
        <f>IFERROR(N84/$N$18*100,"0.00")</f>
        <v>0</v>
      </c>
    </row>
    <row r="85" spans="1:15" ht="12.75" x14ac:dyDescent="0.2">
      <c r="A85" s="330">
        <v>2</v>
      </c>
      <c r="B85" s="331">
        <v>2</v>
      </c>
      <c r="C85" s="331">
        <v>2</v>
      </c>
      <c r="D85" s="331">
        <v>2</v>
      </c>
      <c r="E85" s="331"/>
      <c r="F85" s="332" t="s">
        <v>96</v>
      </c>
      <c r="G85" s="29">
        <f>G86</f>
        <v>2350000</v>
      </c>
      <c r="H85" s="29">
        <f t="shared" ref="H85:M85" si="56">H86</f>
        <v>2000000</v>
      </c>
      <c r="I85" s="29">
        <f t="shared" si="56"/>
        <v>2800000</v>
      </c>
      <c r="J85" s="29">
        <f t="shared" si="56"/>
        <v>1000000</v>
      </c>
      <c r="K85" s="29">
        <f t="shared" si="56"/>
        <v>850000</v>
      </c>
      <c r="L85" s="29">
        <f t="shared" si="56"/>
        <v>0</v>
      </c>
      <c r="M85" s="29">
        <f t="shared" si="56"/>
        <v>1000000</v>
      </c>
      <c r="N85" s="28">
        <f t="shared" ref="N85:O85" si="57">N86</f>
        <v>10000000</v>
      </c>
      <c r="O85" s="51">
        <f t="shared" si="57"/>
        <v>4.9491482441634576</v>
      </c>
    </row>
    <row r="86" spans="1:15" ht="12.75" x14ac:dyDescent="0.2">
      <c r="A86" s="333">
        <v>2</v>
      </c>
      <c r="B86" s="334">
        <v>2</v>
      </c>
      <c r="C86" s="334">
        <v>2</v>
      </c>
      <c r="D86" s="334">
        <v>2</v>
      </c>
      <c r="E86" s="334" t="s">
        <v>202</v>
      </c>
      <c r="F86" s="336" t="s">
        <v>96</v>
      </c>
      <c r="G86" s="27">
        <v>2350000</v>
      </c>
      <c r="H86" s="27">
        <v>2000000</v>
      </c>
      <c r="I86" s="27">
        <v>2800000</v>
      </c>
      <c r="J86" s="27">
        <v>1000000</v>
      </c>
      <c r="K86" s="27">
        <v>850000</v>
      </c>
      <c r="L86" s="27"/>
      <c r="M86" s="27">
        <v>1000000</v>
      </c>
      <c r="N86" s="351">
        <f>SUBTOTAL(9,G86:M86)</f>
        <v>10000000</v>
      </c>
      <c r="O86" s="354">
        <f>IFERROR(N86/$N$18*100,"0.00")</f>
        <v>4.9491482441634576</v>
      </c>
    </row>
    <row r="87" spans="1:15" ht="12.75" x14ac:dyDescent="0.2">
      <c r="A87" s="327">
        <v>2</v>
      </c>
      <c r="B87" s="328">
        <v>2</v>
      </c>
      <c r="C87" s="328">
        <v>3</v>
      </c>
      <c r="D87" s="328"/>
      <c r="E87" s="328"/>
      <c r="F87" s="329" t="s">
        <v>25</v>
      </c>
      <c r="G87" s="31">
        <f>+G88+G90</f>
        <v>0</v>
      </c>
      <c r="H87" s="31">
        <f t="shared" ref="H87:M87" si="58">+H88+H90</f>
        <v>0</v>
      </c>
      <c r="I87" s="31">
        <f t="shared" si="58"/>
        <v>0</v>
      </c>
      <c r="J87" s="31">
        <f t="shared" si="58"/>
        <v>0</v>
      </c>
      <c r="K87" s="31">
        <f t="shared" si="58"/>
        <v>0</v>
      </c>
      <c r="L87" s="31">
        <f t="shared" si="58"/>
        <v>0</v>
      </c>
      <c r="M87" s="31">
        <f t="shared" si="58"/>
        <v>700000</v>
      </c>
      <c r="N87" s="31">
        <f t="shared" ref="N87" si="59">+N88+N90</f>
        <v>700000</v>
      </c>
      <c r="O87" s="31">
        <f t="shared" ref="O87" si="60">+O88+O90</f>
        <v>0.34644037709144199</v>
      </c>
    </row>
    <row r="88" spans="1:15" ht="12.75" x14ac:dyDescent="0.2">
      <c r="A88" s="330">
        <v>2</v>
      </c>
      <c r="B88" s="331">
        <v>2</v>
      </c>
      <c r="C88" s="331">
        <v>3</v>
      </c>
      <c r="D88" s="331">
        <v>1</v>
      </c>
      <c r="E88" s="331"/>
      <c r="F88" s="332" t="s">
        <v>97</v>
      </c>
      <c r="G88" s="29">
        <f>G89</f>
        <v>0</v>
      </c>
      <c r="H88" s="29">
        <f t="shared" ref="H88:M88" si="61">H89</f>
        <v>0</v>
      </c>
      <c r="I88" s="29">
        <f t="shared" si="61"/>
        <v>0</v>
      </c>
      <c r="J88" s="29">
        <f t="shared" si="61"/>
        <v>0</v>
      </c>
      <c r="K88" s="29">
        <f t="shared" si="61"/>
        <v>0</v>
      </c>
      <c r="L88" s="29">
        <f t="shared" si="61"/>
        <v>0</v>
      </c>
      <c r="M88" s="29">
        <f t="shared" si="61"/>
        <v>700000</v>
      </c>
      <c r="N88" s="29">
        <f>N89</f>
        <v>700000</v>
      </c>
      <c r="O88" s="52">
        <f t="shared" ref="O88" si="62">O89</f>
        <v>0.34644037709144199</v>
      </c>
    </row>
    <row r="89" spans="1:15" ht="12.75" x14ac:dyDescent="0.2">
      <c r="A89" s="333">
        <v>2</v>
      </c>
      <c r="B89" s="334">
        <v>2</v>
      </c>
      <c r="C89" s="334">
        <v>3</v>
      </c>
      <c r="D89" s="334">
        <v>1</v>
      </c>
      <c r="E89" s="334" t="s">
        <v>202</v>
      </c>
      <c r="F89" s="336" t="s">
        <v>97</v>
      </c>
      <c r="G89" s="27">
        <v>0</v>
      </c>
      <c r="H89" s="27">
        <v>0</v>
      </c>
      <c r="I89" s="27">
        <v>0</v>
      </c>
      <c r="J89" s="27">
        <v>0</v>
      </c>
      <c r="K89" s="27">
        <v>0</v>
      </c>
      <c r="L89" s="27">
        <v>0</v>
      </c>
      <c r="M89" s="27">
        <v>700000</v>
      </c>
      <c r="N89" s="351">
        <f>SUBTOTAL(9,G89:M89)</f>
        <v>700000</v>
      </c>
      <c r="O89" s="353">
        <f>IFERROR(N89/$N$18*100,"0.00")</f>
        <v>0.34644037709144199</v>
      </c>
    </row>
    <row r="90" spans="1:15" ht="12.75" x14ac:dyDescent="0.2">
      <c r="A90" s="330">
        <v>2</v>
      </c>
      <c r="B90" s="331">
        <v>2</v>
      </c>
      <c r="C90" s="331">
        <v>3</v>
      </c>
      <c r="D90" s="331">
        <v>2</v>
      </c>
      <c r="E90" s="331"/>
      <c r="F90" s="332" t="s">
        <v>98</v>
      </c>
      <c r="G90" s="29">
        <f>G91</f>
        <v>0</v>
      </c>
      <c r="H90" s="29">
        <f t="shared" ref="H90:M90" si="63">H91</f>
        <v>0</v>
      </c>
      <c r="I90" s="29">
        <f t="shared" si="63"/>
        <v>0</v>
      </c>
      <c r="J90" s="29">
        <f t="shared" si="63"/>
        <v>0</v>
      </c>
      <c r="K90" s="29">
        <f t="shared" si="63"/>
        <v>0</v>
      </c>
      <c r="L90" s="29">
        <f t="shared" si="63"/>
        <v>0</v>
      </c>
      <c r="M90" s="29">
        <f t="shared" si="63"/>
        <v>0</v>
      </c>
      <c r="N90" s="29">
        <f t="shared" ref="N90:O90" si="64">N91</f>
        <v>0</v>
      </c>
      <c r="O90" s="51">
        <f t="shared" si="64"/>
        <v>0</v>
      </c>
    </row>
    <row r="91" spans="1:15" ht="12.75" x14ac:dyDescent="0.2">
      <c r="A91" s="340">
        <v>2</v>
      </c>
      <c r="B91" s="334">
        <v>2</v>
      </c>
      <c r="C91" s="334">
        <v>3</v>
      </c>
      <c r="D91" s="334">
        <v>2</v>
      </c>
      <c r="E91" s="334" t="s">
        <v>202</v>
      </c>
      <c r="F91" s="341" t="s">
        <v>98</v>
      </c>
      <c r="G91" s="27">
        <v>0</v>
      </c>
      <c r="H91" s="27">
        <v>0</v>
      </c>
      <c r="I91" s="27">
        <v>0</v>
      </c>
      <c r="J91" s="27">
        <v>0</v>
      </c>
      <c r="K91" s="27">
        <v>0</v>
      </c>
      <c r="L91" s="27">
        <v>0</v>
      </c>
      <c r="M91" s="27">
        <v>0</v>
      </c>
      <c r="N91" s="351">
        <f>SUBTOTAL(9,G91:M91)</f>
        <v>0</v>
      </c>
      <c r="O91" s="353">
        <f>IFERROR(N91/$N$18*100,"0.00")</f>
        <v>0</v>
      </c>
    </row>
    <row r="92" spans="1:15" ht="12.75" x14ac:dyDescent="0.2">
      <c r="A92" s="327">
        <v>2</v>
      </c>
      <c r="B92" s="328">
        <v>2</v>
      </c>
      <c r="C92" s="328">
        <v>4</v>
      </c>
      <c r="D92" s="328"/>
      <c r="E92" s="328"/>
      <c r="F92" s="329" t="s">
        <v>99</v>
      </c>
      <c r="G92" s="31">
        <f>+G93+G95+G97</f>
        <v>0</v>
      </c>
      <c r="H92" s="31">
        <f t="shared" ref="H92:M92" si="65">+H93+H95+H97</f>
        <v>0</v>
      </c>
      <c r="I92" s="31">
        <f t="shared" si="65"/>
        <v>0</v>
      </c>
      <c r="J92" s="31">
        <f t="shared" si="65"/>
        <v>0</v>
      </c>
      <c r="K92" s="31">
        <f t="shared" si="65"/>
        <v>0</v>
      </c>
      <c r="L92" s="31">
        <f t="shared" si="65"/>
        <v>0</v>
      </c>
      <c r="M92" s="31">
        <f t="shared" si="65"/>
        <v>1000000</v>
      </c>
      <c r="N92" s="31">
        <f t="shared" ref="N92:O92" si="66">+N93+N95+N97</f>
        <v>1000000</v>
      </c>
      <c r="O92" s="31">
        <f t="shared" si="66"/>
        <v>0.49491482441634571</v>
      </c>
    </row>
    <row r="93" spans="1:15" ht="12.75" x14ac:dyDescent="0.2">
      <c r="A93" s="330">
        <v>2</v>
      </c>
      <c r="B93" s="331">
        <v>2</v>
      </c>
      <c r="C93" s="331">
        <v>4</v>
      </c>
      <c r="D93" s="331">
        <v>1</v>
      </c>
      <c r="E93" s="331"/>
      <c r="F93" s="339" t="s">
        <v>982</v>
      </c>
      <c r="G93" s="29">
        <f>G94</f>
        <v>0</v>
      </c>
      <c r="H93" s="29">
        <f t="shared" ref="H93:M93" si="67">H94</f>
        <v>0</v>
      </c>
      <c r="I93" s="29">
        <f t="shared" si="67"/>
        <v>0</v>
      </c>
      <c r="J93" s="29">
        <f t="shared" si="67"/>
        <v>0</v>
      </c>
      <c r="K93" s="29">
        <f t="shared" si="67"/>
        <v>0</v>
      </c>
      <c r="L93" s="29">
        <f t="shared" si="67"/>
        <v>0</v>
      </c>
      <c r="M93" s="29">
        <f t="shared" si="67"/>
        <v>0</v>
      </c>
      <c r="N93" s="28">
        <f t="shared" ref="N93:O93" si="68">N94</f>
        <v>0</v>
      </c>
      <c r="O93" s="51">
        <f t="shared" si="68"/>
        <v>0</v>
      </c>
    </row>
    <row r="94" spans="1:15" ht="12.75" x14ac:dyDescent="0.2">
      <c r="A94" s="333">
        <v>2</v>
      </c>
      <c r="B94" s="334">
        <v>2</v>
      </c>
      <c r="C94" s="334">
        <v>4</v>
      </c>
      <c r="D94" s="334">
        <v>1</v>
      </c>
      <c r="E94" s="334" t="s">
        <v>202</v>
      </c>
      <c r="F94" s="335" t="s">
        <v>982</v>
      </c>
      <c r="G94" s="27">
        <v>0</v>
      </c>
      <c r="H94" s="27">
        <v>0</v>
      </c>
      <c r="I94" s="27">
        <v>0</v>
      </c>
      <c r="J94" s="27">
        <v>0</v>
      </c>
      <c r="K94" s="27">
        <v>0</v>
      </c>
      <c r="L94" s="27">
        <v>0</v>
      </c>
      <c r="M94" s="27">
        <v>0</v>
      </c>
      <c r="N94" s="351">
        <f>SUBTOTAL(9,G94:M94)</f>
        <v>0</v>
      </c>
      <c r="O94" s="354">
        <f>IFERROR(N94/$N$18*100,"0.00")</f>
        <v>0</v>
      </c>
    </row>
    <row r="95" spans="1:15" ht="12.75" x14ac:dyDescent="0.2">
      <c r="A95" s="330">
        <v>2</v>
      </c>
      <c r="B95" s="331">
        <v>2</v>
      </c>
      <c r="C95" s="331">
        <v>4</v>
      </c>
      <c r="D95" s="331">
        <v>2</v>
      </c>
      <c r="E95" s="331"/>
      <c r="F95" s="339" t="s">
        <v>26</v>
      </c>
      <c r="G95" s="29">
        <f>G96</f>
        <v>0</v>
      </c>
      <c r="H95" s="29">
        <f t="shared" ref="H95:M95" si="69">H96</f>
        <v>0</v>
      </c>
      <c r="I95" s="29">
        <f t="shared" si="69"/>
        <v>0</v>
      </c>
      <c r="J95" s="29">
        <f t="shared" si="69"/>
        <v>0</v>
      </c>
      <c r="K95" s="29">
        <f t="shared" si="69"/>
        <v>0</v>
      </c>
      <c r="L95" s="29">
        <f t="shared" si="69"/>
        <v>0</v>
      </c>
      <c r="M95" s="29">
        <f t="shared" si="69"/>
        <v>1000000</v>
      </c>
      <c r="N95" s="28">
        <f>N96</f>
        <v>1000000</v>
      </c>
      <c r="O95" s="51">
        <f t="shared" ref="O95" si="70">O96</f>
        <v>0.49491482441634571</v>
      </c>
    </row>
    <row r="96" spans="1:15" ht="12.75" x14ac:dyDescent="0.2">
      <c r="A96" s="340">
        <v>2</v>
      </c>
      <c r="B96" s="334">
        <v>2</v>
      </c>
      <c r="C96" s="334">
        <v>4</v>
      </c>
      <c r="D96" s="334">
        <v>2</v>
      </c>
      <c r="E96" s="334" t="s">
        <v>202</v>
      </c>
      <c r="F96" s="341" t="s">
        <v>26</v>
      </c>
      <c r="G96" s="27">
        <v>0</v>
      </c>
      <c r="H96" s="27">
        <v>0</v>
      </c>
      <c r="I96" s="27">
        <v>0</v>
      </c>
      <c r="J96" s="27">
        <v>0</v>
      </c>
      <c r="K96" s="27">
        <v>0</v>
      </c>
      <c r="L96" s="27">
        <v>0</v>
      </c>
      <c r="M96" s="27">
        <v>1000000</v>
      </c>
      <c r="N96" s="351">
        <f>SUBTOTAL(9,G96:M96)</f>
        <v>1000000</v>
      </c>
      <c r="O96" s="354">
        <f>IFERROR(N96/$N$18*100,"0.00")</f>
        <v>0.49491482441634571</v>
      </c>
    </row>
    <row r="97" spans="1:15" ht="12.75" x14ac:dyDescent="0.2">
      <c r="A97" s="330">
        <v>2</v>
      </c>
      <c r="B97" s="331">
        <v>2</v>
      </c>
      <c r="C97" s="331">
        <v>4</v>
      </c>
      <c r="D97" s="331">
        <v>4</v>
      </c>
      <c r="E97" s="331"/>
      <c r="F97" s="339" t="s">
        <v>100</v>
      </c>
      <c r="G97" s="29">
        <f>G98</f>
        <v>0</v>
      </c>
      <c r="H97" s="29">
        <f t="shared" ref="H97:M97" si="71">H98</f>
        <v>0</v>
      </c>
      <c r="I97" s="29">
        <f t="shared" si="71"/>
        <v>0</v>
      </c>
      <c r="J97" s="29">
        <f t="shared" si="71"/>
        <v>0</v>
      </c>
      <c r="K97" s="29">
        <f t="shared" si="71"/>
        <v>0</v>
      </c>
      <c r="L97" s="29">
        <f t="shared" si="71"/>
        <v>0</v>
      </c>
      <c r="M97" s="29">
        <f t="shared" si="71"/>
        <v>0</v>
      </c>
      <c r="N97" s="28">
        <f t="shared" ref="N97:O97" si="72">N98</f>
        <v>0</v>
      </c>
      <c r="O97" s="51">
        <f t="shared" si="72"/>
        <v>0</v>
      </c>
    </row>
    <row r="98" spans="1:15" ht="12.75" x14ac:dyDescent="0.2">
      <c r="A98" s="340">
        <v>2</v>
      </c>
      <c r="B98" s="334">
        <v>2</v>
      </c>
      <c r="C98" s="334">
        <v>4</v>
      </c>
      <c r="D98" s="334">
        <v>4</v>
      </c>
      <c r="E98" s="334" t="s">
        <v>202</v>
      </c>
      <c r="F98" s="341" t="s">
        <v>100</v>
      </c>
      <c r="G98" s="27">
        <v>0</v>
      </c>
      <c r="H98" s="27">
        <v>0</v>
      </c>
      <c r="I98" s="27">
        <v>0</v>
      </c>
      <c r="J98" s="27">
        <v>0</v>
      </c>
      <c r="K98" s="27">
        <v>0</v>
      </c>
      <c r="L98" s="27">
        <v>0</v>
      </c>
      <c r="M98" s="27">
        <v>0</v>
      </c>
      <c r="N98" s="351">
        <f>SUBTOTAL(9,G98:M98)</f>
        <v>0</v>
      </c>
      <c r="O98" s="354">
        <f>IFERROR(N98/$N$18*100,"0.00")</f>
        <v>0</v>
      </c>
    </row>
    <row r="99" spans="1:15" ht="12.75" x14ac:dyDescent="0.2">
      <c r="A99" s="327">
        <v>2</v>
      </c>
      <c r="B99" s="328">
        <v>2</v>
      </c>
      <c r="C99" s="328">
        <v>5</v>
      </c>
      <c r="D99" s="328"/>
      <c r="E99" s="328"/>
      <c r="F99" s="329" t="s">
        <v>101</v>
      </c>
      <c r="G99" s="31">
        <f>+G100+G102+G104+G110+G112+G114</f>
        <v>0</v>
      </c>
      <c r="H99" s="31">
        <f t="shared" ref="H99:M99" si="73">+H100+H102+H104+H110+H112+H114</f>
        <v>0</v>
      </c>
      <c r="I99" s="31">
        <f t="shared" si="73"/>
        <v>0</v>
      </c>
      <c r="J99" s="31">
        <f t="shared" si="73"/>
        <v>0</v>
      </c>
      <c r="K99" s="31">
        <f t="shared" si="73"/>
        <v>0</v>
      </c>
      <c r="L99" s="31">
        <f t="shared" si="73"/>
        <v>0</v>
      </c>
      <c r="M99" s="31">
        <f t="shared" si="73"/>
        <v>0</v>
      </c>
      <c r="N99" s="31">
        <f>+N100+N102+N104+N110+N112+N114</f>
        <v>0</v>
      </c>
      <c r="O99" s="31">
        <f>+O100+O102+O104+O110+O112+O114</f>
        <v>0</v>
      </c>
    </row>
    <row r="100" spans="1:15" ht="12.75" x14ac:dyDescent="0.2">
      <c r="A100" s="330">
        <v>2</v>
      </c>
      <c r="B100" s="331">
        <v>2</v>
      </c>
      <c r="C100" s="331">
        <v>5</v>
      </c>
      <c r="D100" s="331">
        <v>1</v>
      </c>
      <c r="E100" s="331"/>
      <c r="F100" s="339" t="s">
        <v>102</v>
      </c>
      <c r="G100" s="29">
        <f>G101</f>
        <v>0</v>
      </c>
      <c r="H100" s="29">
        <f t="shared" ref="H100:M100" si="74">H101</f>
        <v>0</v>
      </c>
      <c r="I100" s="29">
        <f t="shared" si="74"/>
        <v>0</v>
      </c>
      <c r="J100" s="29">
        <f t="shared" si="74"/>
        <v>0</v>
      </c>
      <c r="K100" s="29">
        <f t="shared" si="74"/>
        <v>0</v>
      </c>
      <c r="L100" s="29">
        <f t="shared" si="74"/>
        <v>0</v>
      </c>
      <c r="M100" s="29">
        <f t="shared" si="74"/>
        <v>0</v>
      </c>
      <c r="N100" s="29">
        <f t="shared" ref="N100:O100" si="75">N101</f>
        <v>0</v>
      </c>
      <c r="O100" s="52">
        <f t="shared" si="75"/>
        <v>0</v>
      </c>
    </row>
    <row r="101" spans="1:15" ht="12.75" x14ac:dyDescent="0.2">
      <c r="A101" s="340">
        <v>2</v>
      </c>
      <c r="B101" s="334">
        <v>2</v>
      </c>
      <c r="C101" s="334">
        <v>5</v>
      </c>
      <c r="D101" s="334">
        <v>1</v>
      </c>
      <c r="E101" s="334" t="s">
        <v>202</v>
      </c>
      <c r="F101" s="341" t="s">
        <v>102</v>
      </c>
      <c r="G101" s="27">
        <v>0</v>
      </c>
      <c r="H101" s="27">
        <v>0</v>
      </c>
      <c r="I101" s="27">
        <v>0</v>
      </c>
      <c r="J101" s="27">
        <v>0</v>
      </c>
      <c r="K101" s="27">
        <v>0</v>
      </c>
      <c r="L101" s="27">
        <v>0</v>
      </c>
      <c r="M101" s="27">
        <v>0</v>
      </c>
      <c r="N101" s="351">
        <f>SUBTOTAL(9,G101:M101)</f>
        <v>0</v>
      </c>
      <c r="O101" s="354">
        <f>IFERROR(N101/$N$18*100,"0.00")</f>
        <v>0</v>
      </c>
    </row>
    <row r="102" spans="1:15" ht="12.75" x14ac:dyDescent="0.2">
      <c r="A102" s="342">
        <v>2</v>
      </c>
      <c r="B102" s="331">
        <v>2</v>
      </c>
      <c r="C102" s="331">
        <v>5</v>
      </c>
      <c r="D102" s="331">
        <v>2</v>
      </c>
      <c r="E102" s="331"/>
      <c r="F102" s="343" t="s">
        <v>983</v>
      </c>
      <c r="G102" s="29">
        <f>G103</f>
        <v>0</v>
      </c>
      <c r="H102" s="29">
        <f t="shared" ref="H102:M102" si="76">H103</f>
        <v>0</v>
      </c>
      <c r="I102" s="29">
        <f t="shared" si="76"/>
        <v>0</v>
      </c>
      <c r="J102" s="29">
        <f t="shared" si="76"/>
        <v>0</v>
      </c>
      <c r="K102" s="29">
        <f t="shared" si="76"/>
        <v>0</v>
      </c>
      <c r="L102" s="29">
        <f t="shared" si="76"/>
        <v>0</v>
      </c>
      <c r="M102" s="29">
        <f t="shared" si="76"/>
        <v>0</v>
      </c>
      <c r="N102" s="28">
        <f t="shared" ref="N102:O102" si="77">N103</f>
        <v>0</v>
      </c>
      <c r="O102" s="51">
        <f t="shared" si="77"/>
        <v>0</v>
      </c>
    </row>
    <row r="103" spans="1:15" ht="12.75" x14ac:dyDescent="0.2">
      <c r="A103" s="340">
        <v>2</v>
      </c>
      <c r="B103" s="334">
        <v>2</v>
      </c>
      <c r="C103" s="334">
        <v>5</v>
      </c>
      <c r="D103" s="334">
        <v>2</v>
      </c>
      <c r="E103" s="334" t="s">
        <v>202</v>
      </c>
      <c r="F103" s="341" t="s">
        <v>983</v>
      </c>
      <c r="G103" s="27">
        <v>0</v>
      </c>
      <c r="H103" s="27">
        <v>0</v>
      </c>
      <c r="I103" s="27">
        <v>0</v>
      </c>
      <c r="J103" s="27">
        <v>0</v>
      </c>
      <c r="K103" s="27">
        <v>0</v>
      </c>
      <c r="L103" s="27">
        <v>0</v>
      </c>
      <c r="M103" s="27">
        <v>0</v>
      </c>
      <c r="N103" s="351">
        <f>SUBTOTAL(9,G103:M103)</f>
        <v>0</v>
      </c>
      <c r="O103" s="354">
        <f>IFERROR(N103/$N$18*100,"0.00")</f>
        <v>0</v>
      </c>
    </row>
    <row r="104" spans="1:15" ht="12.75" x14ac:dyDescent="0.2">
      <c r="A104" s="342">
        <v>2</v>
      </c>
      <c r="B104" s="331">
        <v>2</v>
      </c>
      <c r="C104" s="331">
        <v>5</v>
      </c>
      <c r="D104" s="331">
        <v>3</v>
      </c>
      <c r="E104" s="331"/>
      <c r="F104" s="343" t="s">
        <v>984</v>
      </c>
      <c r="G104" s="29">
        <f>SUM(G105:G109)</f>
        <v>0</v>
      </c>
      <c r="H104" s="29">
        <f t="shared" ref="H104:M104" si="78">SUM(H105:H109)</f>
        <v>0</v>
      </c>
      <c r="I104" s="29">
        <f t="shared" si="78"/>
        <v>0</v>
      </c>
      <c r="J104" s="29">
        <f t="shared" si="78"/>
        <v>0</v>
      </c>
      <c r="K104" s="29">
        <f t="shared" si="78"/>
        <v>0</v>
      </c>
      <c r="L104" s="29">
        <f t="shared" si="78"/>
        <v>0</v>
      </c>
      <c r="M104" s="29">
        <f t="shared" si="78"/>
        <v>0</v>
      </c>
      <c r="N104" s="29">
        <f>SUM(N105:N109)</f>
        <v>0</v>
      </c>
      <c r="O104" s="52">
        <f t="shared" ref="O104" si="79">SUM(O105:O109)</f>
        <v>0</v>
      </c>
    </row>
    <row r="105" spans="1:15" ht="12.75" x14ac:dyDescent="0.2">
      <c r="A105" s="340">
        <v>2</v>
      </c>
      <c r="B105" s="334">
        <v>2</v>
      </c>
      <c r="C105" s="334">
        <v>5</v>
      </c>
      <c r="D105" s="334">
        <v>3</v>
      </c>
      <c r="E105" s="334" t="s">
        <v>202</v>
      </c>
      <c r="F105" s="341" t="s">
        <v>103</v>
      </c>
      <c r="G105" s="27">
        <v>0</v>
      </c>
      <c r="H105" s="27">
        <v>0</v>
      </c>
      <c r="I105" s="27">
        <v>0</v>
      </c>
      <c r="J105" s="27">
        <v>0</v>
      </c>
      <c r="K105" s="27">
        <v>0</v>
      </c>
      <c r="L105" s="27">
        <v>0</v>
      </c>
      <c r="M105" s="27">
        <v>0</v>
      </c>
      <c r="N105" s="351">
        <f>SUBTOTAL(9,G105:M105)</f>
        <v>0</v>
      </c>
      <c r="O105" s="354">
        <f>IFERROR(N105/$N$18*100,"0.00")</f>
        <v>0</v>
      </c>
    </row>
    <row r="106" spans="1:15" ht="12.75" x14ac:dyDescent="0.2">
      <c r="A106" s="340">
        <v>2</v>
      </c>
      <c r="B106" s="334">
        <v>2</v>
      </c>
      <c r="C106" s="334">
        <v>5</v>
      </c>
      <c r="D106" s="334">
        <v>3</v>
      </c>
      <c r="E106" s="334" t="s">
        <v>203</v>
      </c>
      <c r="F106" s="341" t="s">
        <v>104</v>
      </c>
      <c r="G106" s="27">
        <v>0</v>
      </c>
      <c r="H106" s="27">
        <v>0</v>
      </c>
      <c r="I106" s="27">
        <v>0</v>
      </c>
      <c r="J106" s="27">
        <v>0</v>
      </c>
      <c r="K106" s="27">
        <v>0</v>
      </c>
      <c r="L106" s="27">
        <v>0</v>
      </c>
      <c r="M106" s="27">
        <v>0</v>
      </c>
      <c r="N106" s="351">
        <f t="shared" ref="N106:N111" si="80">SUBTOTAL(9,G106:M106)</f>
        <v>0</v>
      </c>
      <c r="O106" s="354">
        <f t="shared" ref="O106:O111" si="81">IFERROR(N106/$N$18*100,"0.00")</f>
        <v>0</v>
      </c>
    </row>
    <row r="107" spans="1:15" ht="12.75" x14ac:dyDescent="0.2">
      <c r="A107" s="340">
        <v>2</v>
      </c>
      <c r="B107" s="334">
        <v>2</v>
      </c>
      <c r="C107" s="334">
        <v>5</v>
      </c>
      <c r="D107" s="334">
        <v>3</v>
      </c>
      <c r="E107" s="334" t="s">
        <v>204</v>
      </c>
      <c r="F107" s="341" t="s">
        <v>105</v>
      </c>
      <c r="G107" s="27">
        <v>0</v>
      </c>
      <c r="H107" s="27">
        <v>0</v>
      </c>
      <c r="I107" s="27">
        <v>0</v>
      </c>
      <c r="J107" s="27">
        <v>0</v>
      </c>
      <c r="K107" s="27">
        <v>0</v>
      </c>
      <c r="L107" s="27">
        <v>0</v>
      </c>
      <c r="M107" s="27">
        <v>0</v>
      </c>
      <c r="N107" s="351">
        <f t="shared" si="80"/>
        <v>0</v>
      </c>
      <c r="O107" s="354">
        <f t="shared" si="81"/>
        <v>0</v>
      </c>
    </row>
    <row r="108" spans="1:15" ht="12.75" x14ac:dyDescent="0.2">
      <c r="A108" s="340">
        <v>2</v>
      </c>
      <c r="B108" s="334">
        <v>2</v>
      </c>
      <c r="C108" s="334">
        <v>5</v>
      </c>
      <c r="D108" s="334">
        <v>3</v>
      </c>
      <c r="E108" s="334" t="s">
        <v>205</v>
      </c>
      <c r="F108" s="341" t="s">
        <v>106</v>
      </c>
      <c r="G108" s="27">
        <v>0</v>
      </c>
      <c r="H108" s="27">
        <v>0</v>
      </c>
      <c r="I108" s="27">
        <v>0</v>
      </c>
      <c r="J108" s="27">
        <v>0</v>
      </c>
      <c r="K108" s="27">
        <v>0</v>
      </c>
      <c r="L108" s="27">
        <v>0</v>
      </c>
      <c r="M108" s="27">
        <v>0</v>
      </c>
      <c r="N108" s="351">
        <f t="shared" si="80"/>
        <v>0</v>
      </c>
      <c r="O108" s="354">
        <f t="shared" si="81"/>
        <v>0</v>
      </c>
    </row>
    <row r="109" spans="1:15" ht="12.75" x14ac:dyDescent="0.2">
      <c r="A109" s="340">
        <v>2</v>
      </c>
      <c r="B109" s="334">
        <v>2</v>
      </c>
      <c r="C109" s="334">
        <v>5</v>
      </c>
      <c r="D109" s="334">
        <v>3</v>
      </c>
      <c r="E109" s="334" t="s">
        <v>208</v>
      </c>
      <c r="F109" s="341" t="s">
        <v>107</v>
      </c>
      <c r="G109" s="27">
        <v>0</v>
      </c>
      <c r="H109" s="27">
        <v>0</v>
      </c>
      <c r="I109" s="27">
        <v>0</v>
      </c>
      <c r="J109" s="27">
        <v>0</v>
      </c>
      <c r="K109" s="27">
        <v>0</v>
      </c>
      <c r="L109" s="27">
        <v>0</v>
      </c>
      <c r="M109" s="27">
        <v>0</v>
      </c>
      <c r="N109" s="351">
        <f t="shared" si="80"/>
        <v>0</v>
      </c>
      <c r="O109" s="354">
        <f t="shared" si="81"/>
        <v>0</v>
      </c>
    </row>
    <row r="110" spans="1:15" ht="12.75" x14ac:dyDescent="0.2">
      <c r="A110" s="330">
        <v>2</v>
      </c>
      <c r="B110" s="331">
        <v>2</v>
      </c>
      <c r="C110" s="331">
        <v>5</v>
      </c>
      <c r="D110" s="331">
        <v>4</v>
      </c>
      <c r="E110" s="331"/>
      <c r="F110" s="339" t="s">
        <v>108</v>
      </c>
      <c r="G110" s="28">
        <f>+G111</f>
        <v>0</v>
      </c>
      <c r="H110" s="28">
        <f t="shared" ref="H110:M110" si="82">+H111</f>
        <v>0</v>
      </c>
      <c r="I110" s="28">
        <f t="shared" si="82"/>
        <v>0</v>
      </c>
      <c r="J110" s="28">
        <f t="shared" si="82"/>
        <v>0</v>
      </c>
      <c r="K110" s="28">
        <f t="shared" si="82"/>
        <v>0</v>
      </c>
      <c r="L110" s="28">
        <f t="shared" si="82"/>
        <v>0</v>
      </c>
      <c r="M110" s="28">
        <f t="shared" si="82"/>
        <v>0</v>
      </c>
      <c r="N110" s="28">
        <f t="shared" ref="N110:O110" si="83">+N111</f>
        <v>0</v>
      </c>
      <c r="O110" s="52">
        <f t="shared" si="83"/>
        <v>0</v>
      </c>
    </row>
    <row r="111" spans="1:15" ht="12.75" x14ac:dyDescent="0.2">
      <c r="A111" s="340">
        <v>2</v>
      </c>
      <c r="B111" s="334">
        <v>2</v>
      </c>
      <c r="C111" s="334">
        <v>5</v>
      </c>
      <c r="D111" s="334">
        <v>4</v>
      </c>
      <c r="E111" s="334" t="s">
        <v>202</v>
      </c>
      <c r="F111" s="341" t="s">
        <v>108</v>
      </c>
      <c r="G111" s="27">
        <v>0</v>
      </c>
      <c r="H111" s="27">
        <v>0</v>
      </c>
      <c r="I111" s="27">
        <v>0</v>
      </c>
      <c r="J111" s="27">
        <v>0</v>
      </c>
      <c r="K111" s="27">
        <v>0</v>
      </c>
      <c r="L111" s="27">
        <v>0</v>
      </c>
      <c r="M111" s="27">
        <v>0</v>
      </c>
      <c r="N111" s="351">
        <f t="shared" si="80"/>
        <v>0</v>
      </c>
      <c r="O111" s="354">
        <f t="shared" si="81"/>
        <v>0</v>
      </c>
    </row>
    <row r="112" spans="1:15" ht="12.75" x14ac:dyDescent="0.2">
      <c r="A112" s="342">
        <v>2</v>
      </c>
      <c r="B112" s="331">
        <v>2</v>
      </c>
      <c r="C112" s="331">
        <v>5</v>
      </c>
      <c r="D112" s="331">
        <v>8</v>
      </c>
      <c r="E112" s="331"/>
      <c r="F112" s="343" t="s">
        <v>109</v>
      </c>
      <c r="G112" s="29">
        <f>G113</f>
        <v>0</v>
      </c>
      <c r="H112" s="29">
        <f t="shared" ref="H112:M112" si="84">H113</f>
        <v>0</v>
      </c>
      <c r="I112" s="29">
        <f t="shared" si="84"/>
        <v>0</v>
      </c>
      <c r="J112" s="29">
        <f t="shared" si="84"/>
        <v>0</v>
      </c>
      <c r="K112" s="29">
        <f t="shared" si="84"/>
        <v>0</v>
      </c>
      <c r="L112" s="29">
        <f t="shared" si="84"/>
        <v>0</v>
      </c>
      <c r="M112" s="29">
        <f t="shared" si="84"/>
        <v>0</v>
      </c>
      <c r="N112" s="28">
        <f t="shared" ref="N112:O112" si="85">N113</f>
        <v>0</v>
      </c>
      <c r="O112" s="51">
        <f t="shared" si="85"/>
        <v>0</v>
      </c>
    </row>
    <row r="113" spans="1:15" ht="12.75" x14ac:dyDescent="0.2">
      <c r="A113" s="340">
        <v>2</v>
      </c>
      <c r="B113" s="334">
        <v>2</v>
      </c>
      <c r="C113" s="334">
        <v>5</v>
      </c>
      <c r="D113" s="334">
        <v>8</v>
      </c>
      <c r="E113" s="334" t="s">
        <v>202</v>
      </c>
      <c r="F113" s="341" t="s">
        <v>109</v>
      </c>
      <c r="G113" s="27">
        <v>0</v>
      </c>
      <c r="H113" s="27">
        <v>0</v>
      </c>
      <c r="I113" s="27">
        <v>0</v>
      </c>
      <c r="J113" s="27">
        <v>0</v>
      </c>
      <c r="K113" s="27">
        <v>0</v>
      </c>
      <c r="L113" s="27">
        <v>0</v>
      </c>
      <c r="M113" s="27">
        <v>0</v>
      </c>
      <c r="N113" s="351">
        <f>SUBTOTAL(9,G113:M113)</f>
        <v>0</v>
      </c>
      <c r="O113" s="354">
        <f>IFERROR(N113/$N$18*100,"0.00")</f>
        <v>0</v>
      </c>
    </row>
    <row r="114" spans="1:15" ht="12.75" x14ac:dyDescent="0.2">
      <c r="A114" s="342">
        <v>2</v>
      </c>
      <c r="B114" s="331">
        <v>2</v>
      </c>
      <c r="C114" s="331">
        <v>5</v>
      </c>
      <c r="D114" s="331">
        <v>9</v>
      </c>
      <c r="E114" s="331"/>
      <c r="F114" s="343" t="s">
        <v>985</v>
      </c>
      <c r="G114" s="28">
        <f>+G115</f>
        <v>0</v>
      </c>
      <c r="H114" s="28">
        <f t="shared" ref="H114:M114" si="86">+H115</f>
        <v>0</v>
      </c>
      <c r="I114" s="28">
        <f t="shared" si="86"/>
        <v>0</v>
      </c>
      <c r="J114" s="28">
        <f t="shared" si="86"/>
        <v>0</v>
      </c>
      <c r="K114" s="28">
        <f t="shared" si="86"/>
        <v>0</v>
      </c>
      <c r="L114" s="28">
        <f t="shared" si="86"/>
        <v>0</v>
      </c>
      <c r="M114" s="28">
        <f t="shared" si="86"/>
        <v>0</v>
      </c>
      <c r="N114" s="28">
        <f t="shared" ref="N114:O114" si="87">N115</f>
        <v>0</v>
      </c>
      <c r="O114" s="51">
        <f t="shared" si="87"/>
        <v>0</v>
      </c>
    </row>
    <row r="115" spans="1:15" ht="12.75" x14ac:dyDescent="0.2">
      <c r="A115" s="340">
        <v>2</v>
      </c>
      <c r="B115" s="334">
        <v>2</v>
      </c>
      <c r="C115" s="334">
        <v>5</v>
      </c>
      <c r="D115" s="334">
        <v>8</v>
      </c>
      <c r="E115" s="334" t="s">
        <v>202</v>
      </c>
      <c r="F115" s="341" t="s">
        <v>986</v>
      </c>
      <c r="G115" s="27">
        <v>0</v>
      </c>
      <c r="H115" s="27">
        <v>0</v>
      </c>
      <c r="I115" s="27">
        <v>0</v>
      </c>
      <c r="J115" s="27">
        <v>0</v>
      </c>
      <c r="K115" s="27">
        <v>0</v>
      </c>
      <c r="L115" s="27">
        <v>0</v>
      </c>
      <c r="M115" s="27">
        <v>0</v>
      </c>
      <c r="N115" s="351">
        <f>SUBTOTAL(9,G115:M115)</f>
        <v>0</v>
      </c>
      <c r="O115" s="354">
        <f>IFERROR(N115/$N$18*100,"0.00")</f>
        <v>0</v>
      </c>
    </row>
    <row r="116" spans="1:15" ht="12.75" x14ac:dyDescent="0.2">
      <c r="A116" s="327">
        <v>2</v>
      </c>
      <c r="B116" s="328">
        <v>2</v>
      </c>
      <c r="C116" s="328">
        <v>6</v>
      </c>
      <c r="D116" s="328"/>
      <c r="E116" s="328"/>
      <c r="F116" s="329" t="s">
        <v>110</v>
      </c>
      <c r="G116" s="31">
        <f>+G117+G119+G121+G123</f>
        <v>0</v>
      </c>
      <c r="H116" s="31">
        <f t="shared" ref="H116:M116" si="88">+H117+H119+H121+H123</f>
        <v>0</v>
      </c>
      <c r="I116" s="31">
        <f t="shared" si="88"/>
        <v>0</v>
      </c>
      <c r="J116" s="31">
        <f t="shared" si="88"/>
        <v>0</v>
      </c>
      <c r="K116" s="31">
        <f t="shared" si="88"/>
        <v>0</v>
      </c>
      <c r="L116" s="31">
        <f t="shared" si="88"/>
        <v>0</v>
      </c>
      <c r="M116" s="31">
        <f t="shared" si="88"/>
        <v>0</v>
      </c>
      <c r="N116" s="392">
        <f t="shared" ref="N116" si="89">+N117+N119+N121+N123</f>
        <v>0</v>
      </c>
      <c r="O116" s="50">
        <f>+O117+O119+O121+O123</f>
        <v>0</v>
      </c>
    </row>
    <row r="117" spans="1:15" ht="12.75" x14ac:dyDescent="0.2">
      <c r="A117" s="330">
        <v>2</v>
      </c>
      <c r="B117" s="331">
        <v>2</v>
      </c>
      <c r="C117" s="331">
        <v>6</v>
      </c>
      <c r="D117" s="331">
        <v>1</v>
      </c>
      <c r="E117" s="331"/>
      <c r="F117" s="339" t="s">
        <v>245</v>
      </c>
      <c r="G117" s="29">
        <f>G118</f>
        <v>0</v>
      </c>
      <c r="H117" s="29">
        <f t="shared" ref="H117:M117" si="90">H118</f>
        <v>0</v>
      </c>
      <c r="I117" s="29">
        <f t="shared" si="90"/>
        <v>0</v>
      </c>
      <c r="J117" s="29">
        <f t="shared" si="90"/>
        <v>0</v>
      </c>
      <c r="K117" s="29">
        <f t="shared" si="90"/>
        <v>0</v>
      </c>
      <c r="L117" s="29">
        <f t="shared" si="90"/>
        <v>0</v>
      </c>
      <c r="M117" s="29">
        <f t="shared" si="90"/>
        <v>0</v>
      </c>
      <c r="N117" s="28">
        <f t="shared" ref="N117:O117" si="91">N118</f>
        <v>0</v>
      </c>
      <c r="O117" s="51">
        <f t="shared" si="91"/>
        <v>0</v>
      </c>
    </row>
    <row r="118" spans="1:15" ht="12.75" x14ac:dyDescent="0.2">
      <c r="A118" s="340">
        <v>2</v>
      </c>
      <c r="B118" s="334">
        <v>2</v>
      </c>
      <c r="C118" s="334">
        <v>6</v>
      </c>
      <c r="D118" s="334">
        <v>1</v>
      </c>
      <c r="E118" s="334" t="s">
        <v>202</v>
      </c>
      <c r="F118" s="341" t="s">
        <v>245</v>
      </c>
      <c r="G118" s="27">
        <v>0</v>
      </c>
      <c r="H118" s="27">
        <v>0</v>
      </c>
      <c r="I118" s="27">
        <v>0</v>
      </c>
      <c r="J118" s="27">
        <v>0</v>
      </c>
      <c r="K118" s="27">
        <v>0</v>
      </c>
      <c r="L118" s="27">
        <v>0</v>
      </c>
      <c r="M118" s="27">
        <v>0</v>
      </c>
      <c r="N118" s="351">
        <f>SUBTOTAL(9,G118:M118)</f>
        <v>0</v>
      </c>
      <c r="O118" s="354">
        <f>IFERROR(N118/$N$18*100,"0.00")</f>
        <v>0</v>
      </c>
    </row>
    <row r="119" spans="1:15" ht="12.75" x14ac:dyDescent="0.2">
      <c r="A119" s="330">
        <v>2</v>
      </c>
      <c r="B119" s="331">
        <v>2</v>
      </c>
      <c r="C119" s="331">
        <v>6</v>
      </c>
      <c r="D119" s="331">
        <v>2</v>
      </c>
      <c r="E119" s="331"/>
      <c r="F119" s="339" t="s">
        <v>111</v>
      </c>
      <c r="G119" s="29">
        <f>G120</f>
        <v>0</v>
      </c>
      <c r="H119" s="29">
        <f t="shared" ref="H119:M119" si="92">H120</f>
        <v>0</v>
      </c>
      <c r="I119" s="29">
        <f t="shared" si="92"/>
        <v>0</v>
      </c>
      <c r="J119" s="29">
        <f t="shared" si="92"/>
        <v>0</v>
      </c>
      <c r="K119" s="29">
        <f t="shared" si="92"/>
        <v>0</v>
      </c>
      <c r="L119" s="29">
        <f t="shared" si="92"/>
        <v>0</v>
      </c>
      <c r="M119" s="29">
        <f t="shared" si="92"/>
        <v>0</v>
      </c>
      <c r="N119" s="28">
        <f t="shared" ref="N119:O119" si="93">N120</f>
        <v>0</v>
      </c>
      <c r="O119" s="51">
        <f t="shared" si="93"/>
        <v>0</v>
      </c>
    </row>
    <row r="120" spans="1:15" ht="12.75" x14ac:dyDescent="0.2">
      <c r="A120" s="340">
        <v>2</v>
      </c>
      <c r="B120" s="334">
        <v>2</v>
      </c>
      <c r="C120" s="334">
        <v>6</v>
      </c>
      <c r="D120" s="334">
        <v>2</v>
      </c>
      <c r="E120" s="334" t="s">
        <v>202</v>
      </c>
      <c r="F120" s="341" t="s">
        <v>111</v>
      </c>
      <c r="G120" s="27">
        <v>0</v>
      </c>
      <c r="H120" s="27">
        <v>0</v>
      </c>
      <c r="I120" s="27">
        <v>0</v>
      </c>
      <c r="J120" s="27">
        <v>0</v>
      </c>
      <c r="K120" s="27">
        <v>0</v>
      </c>
      <c r="L120" s="27">
        <v>0</v>
      </c>
      <c r="M120" s="27">
        <v>0</v>
      </c>
      <c r="N120" s="351">
        <f>SUBTOTAL(9,G120:M120)</f>
        <v>0</v>
      </c>
      <c r="O120" s="354">
        <f>IFERROR(N120/$N$18*100,"0.00")</f>
        <v>0</v>
      </c>
    </row>
    <row r="121" spans="1:15" ht="12.75" x14ac:dyDescent="0.2">
      <c r="A121" s="330">
        <v>2</v>
      </c>
      <c r="B121" s="331">
        <v>2</v>
      </c>
      <c r="C121" s="331">
        <v>6</v>
      </c>
      <c r="D121" s="331">
        <v>3</v>
      </c>
      <c r="E121" s="331"/>
      <c r="F121" s="339" t="s">
        <v>112</v>
      </c>
      <c r="G121" s="29">
        <f>G122</f>
        <v>0</v>
      </c>
      <c r="H121" s="29">
        <f t="shared" ref="H121:M121" si="94">H122</f>
        <v>0</v>
      </c>
      <c r="I121" s="29">
        <f t="shared" si="94"/>
        <v>0</v>
      </c>
      <c r="J121" s="29">
        <f t="shared" si="94"/>
        <v>0</v>
      </c>
      <c r="K121" s="29">
        <f t="shared" si="94"/>
        <v>0</v>
      </c>
      <c r="L121" s="29">
        <f t="shared" si="94"/>
        <v>0</v>
      </c>
      <c r="M121" s="29">
        <f t="shared" si="94"/>
        <v>0</v>
      </c>
      <c r="N121" s="28">
        <f t="shared" ref="N121:O121" si="95">N122</f>
        <v>0</v>
      </c>
      <c r="O121" s="51">
        <f t="shared" si="95"/>
        <v>0</v>
      </c>
    </row>
    <row r="122" spans="1:15" ht="12.75" x14ac:dyDescent="0.2">
      <c r="A122" s="340">
        <v>2</v>
      </c>
      <c r="B122" s="334">
        <v>2</v>
      </c>
      <c r="C122" s="334">
        <v>6</v>
      </c>
      <c r="D122" s="334">
        <v>3</v>
      </c>
      <c r="E122" s="334" t="s">
        <v>202</v>
      </c>
      <c r="F122" s="341" t="s">
        <v>112</v>
      </c>
      <c r="G122" s="27">
        <v>0</v>
      </c>
      <c r="H122" s="27">
        <v>0</v>
      </c>
      <c r="I122" s="27">
        <v>0</v>
      </c>
      <c r="J122" s="27">
        <v>0</v>
      </c>
      <c r="K122" s="27">
        <v>0</v>
      </c>
      <c r="L122" s="27">
        <v>0</v>
      </c>
      <c r="M122" s="27">
        <v>0</v>
      </c>
      <c r="N122" s="351">
        <f>SUBTOTAL(9,G122:M122)</f>
        <v>0</v>
      </c>
      <c r="O122" s="354">
        <f>IFERROR(N122/$N$18*100,"0.00")</f>
        <v>0</v>
      </c>
    </row>
    <row r="123" spans="1:15" ht="12.75" x14ac:dyDescent="0.2">
      <c r="A123" s="342">
        <v>2</v>
      </c>
      <c r="B123" s="331">
        <v>2</v>
      </c>
      <c r="C123" s="331">
        <v>6</v>
      </c>
      <c r="D123" s="331">
        <v>9</v>
      </c>
      <c r="E123" s="331"/>
      <c r="F123" s="343" t="s">
        <v>207</v>
      </c>
      <c r="G123" s="28">
        <f>+G124</f>
        <v>0</v>
      </c>
      <c r="H123" s="28">
        <f t="shared" ref="H123:O123" si="96">H124</f>
        <v>0</v>
      </c>
      <c r="I123" s="28">
        <f t="shared" si="96"/>
        <v>0</v>
      </c>
      <c r="J123" s="28">
        <f t="shared" si="96"/>
        <v>0</v>
      </c>
      <c r="K123" s="28">
        <f t="shared" si="96"/>
        <v>0</v>
      </c>
      <c r="L123" s="28">
        <f t="shared" si="96"/>
        <v>0</v>
      </c>
      <c r="M123" s="28">
        <f t="shared" si="96"/>
        <v>0</v>
      </c>
      <c r="N123" s="28">
        <f t="shared" si="96"/>
        <v>0</v>
      </c>
      <c r="O123" s="51">
        <f t="shared" si="96"/>
        <v>0</v>
      </c>
    </row>
    <row r="124" spans="1:15" ht="12.75" x14ac:dyDescent="0.2">
      <c r="A124" s="340">
        <v>2</v>
      </c>
      <c r="B124" s="334">
        <v>2</v>
      </c>
      <c r="C124" s="334">
        <v>6</v>
      </c>
      <c r="D124" s="334">
        <v>9</v>
      </c>
      <c r="E124" s="334" t="s">
        <v>202</v>
      </c>
      <c r="F124" s="341" t="s">
        <v>207</v>
      </c>
      <c r="G124" s="27"/>
      <c r="H124" s="27"/>
      <c r="I124" s="27"/>
      <c r="J124" s="27"/>
      <c r="K124" s="27"/>
      <c r="L124" s="27"/>
      <c r="M124" s="27"/>
      <c r="N124" s="351">
        <f>SUBTOTAL(9,G124:M124)</f>
        <v>0</v>
      </c>
      <c r="O124" s="354">
        <f>IFERROR(N124/$N$18*100,"0.00")</f>
        <v>0</v>
      </c>
    </row>
    <row r="125" spans="1:15" ht="12.75" x14ac:dyDescent="0.2">
      <c r="A125" s="327">
        <v>2</v>
      </c>
      <c r="B125" s="328">
        <v>2</v>
      </c>
      <c r="C125" s="328">
        <v>7</v>
      </c>
      <c r="D125" s="328"/>
      <c r="E125" s="328"/>
      <c r="F125" s="329" t="s">
        <v>113</v>
      </c>
      <c r="G125" s="31">
        <f>+G126+G131+G141</f>
        <v>1250000</v>
      </c>
      <c r="H125" s="31">
        <f t="shared" ref="H125:N125" si="97">+H126+H131+H141</f>
        <v>2750000</v>
      </c>
      <c r="I125" s="31">
        <f t="shared" si="97"/>
        <v>3900000</v>
      </c>
      <c r="J125" s="31">
        <f t="shared" si="97"/>
        <v>3510000</v>
      </c>
      <c r="K125" s="31">
        <f t="shared" si="97"/>
        <v>1100000</v>
      </c>
      <c r="L125" s="31">
        <f t="shared" si="97"/>
        <v>0</v>
      </c>
      <c r="M125" s="31">
        <f t="shared" si="97"/>
        <v>4030000</v>
      </c>
      <c r="N125" s="31">
        <f t="shared" si="97"/>
        <v>17690000</v>
      </c>
      <c r="O125" s="50">
        <f>+O126+O128+O130+O136+O138+O140+O142+O144</f>
        <v>5.2658937317899186</v>
      </c>
    </row>
    <row r="126" spans="1:15" ht="12.75" x14ac:dyDescent="0.2">
      <c r="A126" s="342">
        <v>2</v>
      </c>
      <c r="B126" s="331">
        <v>2</v>
      </c>
      <c r="C126" s="331">
        <v>7</v>
      </c>
      <c r="D126" s="331">
        <v>1</v>
      </c>
      <c r="E126" s="331"/>
      <c r="F126" s="343" t="s">
        <v>987</v>
      </c>
      <c r="G126" s="29">
        <f>SUM(G127:G130)</f>
        <v>1250000</v>
      </c>
      <c r="H126" s="29">
        <f t="shared" ref="H126:M126" si="98">SUM(H127:H130)</f>
        <v>1300000</v>
      </c>
      <c r="I126" s="29">
        <f t="shared" si="98"/>
        <v>2100000</v>
      </c>
      <c r="J126" s="29">
        <f t="shared" si="98"/>
        <v>1210000</v>
      </c>
      <c r="K126" s="29">
        <f t="shared" si="98"/>
        <v>1100000</v>
      </c>
      <c r="L126" s="29">
        <f t="shared" si="98"/>
        <v>0</v>
      </c>
      <c r="M126" s="29">
        <f t="shared" si="98"/>
        <v>1380000</v>
      </c>
      <c r="N126" s="29">
        <f>SUM(N127:N130)</f>
        <v>9490000</v>
      </c>
      <c r="O126" s="52">
        <f>SUM(O127:O130)</f>
        <v>4.6967416837111209</v>
      </c>
    </row>
    <row r="127" spans="1:15" ht="12.75" x14ac:dyDescent="0.2">
      <c r="A127" s="333">
        <v>2</v>
      </c>
      <c r="B127" s="334">
        <v>2</v>
      </c>
      <c r="C127" s="334">
        <v>7</v>
      </c>
      <c r="D127" s="334">
        <v>1</v>
      </c>
      <c r="E127" s="334" t="s">
        <v>202</v>
      </c>
      <c r="F127" s="344" t="s">
        <v>988</v>
      </c>
      <c r="G127" s="27">
        <v>1250000</v>
      </c>
      <c r="H127" s="27">
        <v>1300000</v>
      </c>
      <c r="I127" s="27">
        <v>2100000</v>
      </c>
      <c r="J127" s="27">
        <v>1210000</v>
      </c>
      <c r="K127" s="27">
        <v>1100000</v>
      </c>
      <c r="L127" s="27"/>
      <c r="M127" s="27">
        <v>1380000</v>
      </c>
      <c r="N127" s="351">
        <f>SUBTOTAL(9,G127:M127)</f>
        <v>8340000</v>
      </c>
      <c r="O127" s="354">
        <f>IFERROR(N127/$N$18*100,"0.00")</f>
        <v>4.1275896356323232</v>
      </c>
    </row>
    <row r="128" spans="1:15" ht="12.75" x14ac:dyDescent="0.2">
      <c r="A128" s="333">
        <v>2</v>
      </c>
      <c r="B128" s="334">
        <v>2</v>
      </c>
      <c r="C128" s="334">
        <v>7</v>
      </c>
      <c r="D128" s="334">
        <v>1</v>
      </c>
      <c r="E128" s="334" t="s">
        <v>233</v>
      </c>
      <c r="F128" s="344" t="s">
        <v>989</v>
      </c>
      <c r="G128" s="27">
        <v>0</v>
      </c>
      <c r="H128" s="27">
        <v>0</v>
      </c>
      <c r="I128" s="27">
        <v>0</v>
      </c>
      <c r="J128" s="27">
        <v>0</v>
      </c>
      <c r="K128" s="27">
        <v>0</v>
      </c>
      <c r="L128" s="27">
        <v>0</v>
      </c>
      <c r="M128" s="27">
        <v>0</v>
      </c>
      <c r="N128" s="27">
        <v>1150000</v>
      </c>
      <c r="O128" s="354">
        <f t="shared" ref="O128:O142" si="99">IFERROR(N128/$N$18*100,"0.00")</f>
        <v>0.5691520480787976</v>
      </c>
    </row>
    <row r="129" spans="1:15" ht="12.75" x14ac:dyDescent="0.2">
      <c r="A129" s="333">
        <v>2</v>
      </c>
      <c r="B129" s="334">
        <v>2</v>
      </c>
      <c r="C129" s="334">
        <v>7</v>
      </c>
      <c r="D129" s="334">
        <v>1</v>
      </c>
      <c r="E129" s="334" t="s">
        <v>235</v>
      </c>
      <c r="F129" s="344" t="s">
        <v>990</v>
      </c>
      <c r="G129" s="27">
        <v>0</v>
      </c>
      <c r="H129" s="27">
        <v>0</v>
      </c>
      <c r="I129" s="27">
        <v>0</v>
      </c>
      <c r="J129" s="27">
        <v>0</v>
      </c>
      <c r="K129" s="27">
        <v>0</v>
      </c>
      <c r="L129" s="27">
        <v>0</v>
      </c>
      <c r="M129" s="27">
        <v>0</v>
      </c>
      <c r="N129" s="351">
        <f t="shared" ref="N129:N130" si="100">SUBTOTAL(9,G129:M129)</f>
        <v>0</v>
      </c>
      <c r="O129" s="354">
        <f t="shared" si="99"/>
        <v>0</v>
      </c>
    </row>
    <row r="130" spans="1:15" ht="12.75" x14ac:dyDescent="0.2">
      <c r="A130" s="333">
        <v>2</v>
      </c>
      <c r="B130" s="334">
        <v>2</v>
      </c>
      <c r="C130" s="334">
        <v>7</v>
      </c>
      <c r="D130" s="334">
        <v>1</v>
      </c>
      <c r="E130" s="334" t="s">
        <v>991</v>
      </c>
      <c r="F130" s="344" t="s">
        <v>992</v>
      </c>
      <c r="G130" s="27">
        <v>0</v>
      </c>
      <c r="H130" s="27">
        <v>0</v>
      </c>
      <c r="I130" s="27">
        <v>0</v>
      </c>
      <c r="J130" s="27">
        <v>0</v>
      </c>
      <c r="K130" s="27">
        <v>0</v>
      </c>
      <c r="L130" s="27">
        <v>0</v>
      </c>
      <c r="M130" s="27">
        <v>0</v>
      </c>
      <c r="N130" s="351">
        <f t="shared" si="100"/>
        <v>0</v>
      </c>
      <c r="O130" s="354">
        <f t="shared" si="99"/>
        <v>0</v>
      </c>
    </row>
    <row r="131" spans="1:15" ht="12.75" x14ac:dyDescent="0.2">
      <c r="A131" s="330">
        <v>2</v>
      </c>
      <c r="B131" s="331">
        <v>2</v>
      </c>
      <c r="C131" s="331">
        <v>7</v>
      </c>
      <c r="D131" s="331">
        <v>2</v>
      </c>
      <c r="E131" s="331"/>
      <c r="F131" s="339" t="s">
        <v>246</v>
      </c>
      <c r="G131" s="29">
        <f>SUM(G132:G140)</f>
        <v>0</v>
      </c>
      <c r="H131" s="29">
        <f t="shared" ref="H131:M131" si="101">SUM(H132:H140)</f>
        <v>1450000</v>
      </c>
      <c r="I131" s="29">
        <f t="shared" si="101"/>
        <v>1800000</v>
      </c>
      <c r="J131" s="29">
        <f t="shared" si="101"/>
        <v>2300000</v>
      </c>
      <c r="K131" s="29">
        <f t="shared" si="101"/>
        <v>0</v>
      </c>
      <c r="L131" s="29">
        <f t="shared" si="101"/>
        <v>0</v>
      </c>
      <c r="M131" s="29">
        <f t="shared" si="101"/>
        <v>2650000</v>
      </c>
      <c r="N131" s="29">
        <f>SUM(N132:N140)</f>
        <v>8200000</v>
      </c>
      <c r="O131" s="52">
        <f t="shared" ref="O131" si="102">SUM(O132:O140)</f>
        <v>4.0583015602140344</v>
      </c>
    </row>
    <row r="132" spans="1:15" ht="12.75" x14ac:dyDescent="0.2">
      <c r="A132" s="333">
        <v>2</v>
      </c>
      <c r="B132" s="334">
        <v>2</v>
      </c>
      <c r="C132" s="334">
        <v>7</v>
      </c>
      <c r="D132" s="334">
        <v>2</v>
      </c>
      <c r="E132" s="334" t="s">
        <v>202</v>
      </c>
      <c r="F132" s="344" t="s">
        <v>993</v>
      </c>
      <c r="G132" s="27">
        <v>0</v>
      </c>
      <c r="H132" s="27">
        <v>0</v>
      </c>
      <c r="I132" s="27">
        <v>0</v>
      </c>
      <c r="J132" s="27">
        <v>0</v>
      </c>
      <c r="K132" s="27">
        <v>0</v>
      </c>
      <c r="L132" s="27">
        <v>0</v>
      </c>
      <c r="M132" s="27">
        <v>1250000</v>
      </c>
      <c r="N132" s="352">
        <f>SUBTOTAL(9,G132:M132)</f>
        <v>1250000</v>
      </c>
      <c r="O132" s="354">
        <f t="shared" si="99"/>
        <v>0.61864353052043219</v>
      </c>
    </row>
    <row r="133" spans="1:15" ht="12.75" x14ac:dyDescent="0.2">
      <c r="A133" s="333">
        <v>2</v>
      </c>
      <c r="B133" s="334">
        <v>2</v>
      </c>
      <c r="C133" s="334">
        <v>7</v>
      </c>
      <c r="D133" s="334">
        <v>2</v>
      </c>
      <c r="E133" s="334" t="s">
        <v>203</v>
      </c>
      <c r="F133" s="344" t="s">
        <v>994</v>
      </c>
      <c r="G133" s="27">
        <v>0</v>
      </c>
      <c r="H133" s="27">
        <v>0</v>
      </c>
      <c r="I133" s="27">
        <v>0</v>
      </c>
      <c r="J133" s="27">
        <v>0</v>
      </c>
      <c r="K133" s="27">
        <v>0</v>
      </c>
      <c r="L133" s="27">
        <v>0</v>
      </c>
      <c r="M133" s="27">
        <v>1400000</v>
      </c>
      <c r="N133" s="352">
        <f t="shared" ref="N133:N142" si="103">SUBTOTAL(9,G133:M133)</f>
        <v>1400000</v>
      </c>
      <c r="O133" s="354">
        <f t="shared" si="99"/>
        <v>0.69288075418288397</v>
      </c>
    </row>
    <row r="134" spans="1:15" ht="12.75" x14ac:dyDescent="0.2">
      <c r="A134" s="333">
        <v>2</v>
      </c>
      <c r="B134" s="334">
        <v>2</v>
      </c>
      <c r="C134" s="334">
        <v>7</v>
      </c>
      <c r="D134" s="334">
        <v>2</v>
      </c>
      <c r="E134" s="334" t="s">
        <v>204</v>
      </c>
      <c r="F134" s="344" t="s">
        <v>995</v>
      </c>
      <c r="G134" s="27">
        <v>0</v>
      </c>
      <c r="H134" s="27">
        <v>0</v>
      </c>
      <c r="I134" s="27">
        <v>0</v>
      </c>
      <c r="J134" s="27">
        <v>0</v>
      </c>
      <c r="K134" s="27">
        <v>0</v>
      </c>
      <c r="L134" s="27">
        <v>0</v>
      </c>
      <c r="M134" s="27">
        <v>0</v>
      </c>
      <c r="N134" s="352">
        <f t="shared" si="103"/>
        <v>0</v>
      </c>
      <c r="O134" s="354">
        <f t="shared" si="99"/>
        <v>0</v>
      </c>
    </row>
    <row r="135" spans="1:15" ht="12.75" x14ac:dyDescent="0.2">
      <c r="A135" s="333">
        <v>2</v>
      </c>
      <c r="B135" s="334">
        <v>2</v>
      </c>
      <c r="C135" s="334">
        <v>7</v>
      </c>
      <c r="D135" s="334">
        <v>2</v>
      </c>
      <c r="E135" s="334" t="s">
        <v>205</v>
      </c>
      <c r="F135" s="344" t="s">
        <v>996</v>
      </c>
      <c r="G135" s="27">
        <v>0</v>
      </c>
      <c r="H135" s="27">
        <v>1450000</v>
      </c>
      <c r="I135" s="27">
        <v>1800000</v>
      </c>
      <c r="J135" s="27">
        <v>2300000</v>
      </c>
      <c r="K135" s="27">
        <v>0</v>
      </c>
      <c r="L135" s="27">
        <v>0</v>
      </c>
      <c r="M135" s="27">
        <v>0</v>
      </c>
      <c r="N135" s="352">
        <f t="shared" si="103"/>
        <v>5550000</v>
      </c>
      <c r="O135" s="354">
        <f t="shared" si="99"/>
        <v>2.7467772755107185</v>
      </c>
    </row>
    <row r="136" spans="1:15" ht="12.75" x14ac:dyDescent="0.2">
      <c r="A136" s="333">
        <v>2</v>
      </c>
      <c r="B136" s="334">
        <v>2</v>
      </c>
      <c r="C136" s="334">
        <v>7</v>
      </c>
      <c r="D136" s="334">
        <v>2</v>
      </c>
      <c r="E136" s="334" t="s">
        <v>208</v>
      </c>
      <c r="F136" s="344" t="s">
        <v>209</v>
      </c>
      <c r="G136" s="27">
        <v>0</v>
      </c>
      <c r="H136" s="27">
        <v>0</v>
      </c>
      <c r="I136" s="27">
        <v>0</v>
      </c>
      <c r="J136" s="27">
        <v>0</v>
      </c>
      <c r="K136" s="27">
        <v>0</v>
      </c>
      <c r="L136" s="27">
        <v>0</v>
      </c>
      <c r="M136" s="27">
        <v>0</v>
      </c>
      <c r="N136" s="352">
        <f t="shared" si="103"/>
        <v>0</v>
      </c>
      <c r="O136" s="354">
        <f t="shared" si="99"/>
        <v>0</v>
      </c>
    </row>
    <row r="137" spans="1:15" ht="12.75" x14ac:dyDescent="0.2">
      <c r="A137" s="333">
        <v>2</v>
      </c>
      <c r="B137" s="334">
        <v>2</v>
      </c>
      <c r="C137" s="334">
        <v>7</v>
      </c>
      <c r="D137" s="334">
        <v>2</v>
      </c>
      <c r="E137" s="334" t="s">
        <v>233</v>
      </c>
      <c r="F137" s="345" t="s">
        <v>116</v>
      </c>
      <c r="G137" s="27">
        <v>0</v>
      </c>
      <c r="H137" s="27">
        <v>0</v>
      </c>
      <c r="I137" s="27">
        <v>0</v>
      </c>
      <c r="J137" s="27">
        <v>0</v>
      </c>
      <c r="K137" s="27">
        <v>0</v>
      </c>
      <c r="L137" s="27">
        <v>0</v>
      </c>
      <c r="M137" s="27">
        <v>0</v>
      </c>
      <c r="N137" s="352">
        <f t="shared" si="103"/>
        <v>0</v>
      </c>
      <c r="O137" s="354">
        <f t="shared" si="99"/>
        <v>0</v>
      </c>
    </row>
    <row r="138" spans="1:15" ht="12.75" x14ac:dyDescent="0.2">
      <c r="A138" s="333">
        <v>2</v>
      </c>
      <c r="B138" s="334">
        <v>2</v>
      </c>
      <c r="C138" s="334">
        <v>7</v>
      </c>
      <c r="D138" s="334">
        <v>2</v>
      </c>
      <c r="E138" s="334" t="s">
        <v>235</v>
      </c>
      <c r="F138" s="345" t="s">
        <v>997</v>
      </c>
      <c r="G138" s="27">
        <v>0</v>
      </c>
      <c r="H138" s="27">
        <v>0</v>
      </c>
      <c r="I138" s="27">
        <v>0</v>
      </c>
      <c r="J138" s="27">
        <v>0</v>
      </c>
      <c r="K138" s="27">
        <v>0</v>
      </c>
      <c r="L138" s="27">
        <v>0</v>
      </c>
      <c r="M138" s="27">
        <v>0</v>
      </c>
      <c r="N138" s="352">
        <f t="shared" si="103"/>
        <v>0</v>
      </c>
      <c r="O138" s="354">
        <f t="shared" si="99"/>
        <v>0</v>
      </c>
    </row>
    <row r="139" spans="1:15" ht="12.75" x14ac:dyDescent="0.2">
      <c r="A139" s="333">
        <v>2</v>
      </c>
      <c r="B139" s="334">
        <v>2</v>
      </c>
      <c r="C139" s="334">
        <v>7</v>
      </c>
      <c r="D139" s="334">
        <v>2</v>
      </c>
      <c r="E139" s="334" t="s">
        <v>239</v>
      </c>
      <c r="F139" s="345" t="s">
        <v>998</v>
      </c>
      <c r="G139" s="27">
        <v>0</v>
      </c>
      <c r="H139" s="27">
        <v>0</v>
      </c>
      <c r="I139" s="27">
        <v>0</v>
      </c>
      <c r="J139" s="27">
        <v>0</v>
      </c>
      <c r="K139" s="27">
        <v>0</v>
      </c>
      <c r="L139" s="27">
        <v>0</v>
      </c>
      <c r="M139" s="27">
        <v>0</v>
      </c>
      <c r="N139" s="352">
        <f t="shared" si="103"/>
        <v>0</v>
      </c>
      <c r="O139" s="354">
        <f t="shared" si="99"/>
        <v>0</v>
      </c>
    </row>
    <row r="140" spans="1:15" ht="12.75" x14ac:dyDescent="0.2">
      <c r="A140" s="333">
        <v>2</v>
      </c>
      <c r="B140" s="334">
        <v>2</v>
      </c>
      <c r="C140" s="334">
        <v>7</v>
      </c>
      <c r="D140" s="334">
        <v>2</v>
      </c>
      <c r="E140" s="334" t="s">
        <v>991</v>
      </c>
      <c r="F140" s="345" t="s">
        <v>999</v>
      </c>
      <c r="G140" s="27">
        <v>0</v>
      </c>
      <c r="H140" s="27">
        <v>0</v>
      </c>
      <c r="I140" s="27">
        <v>0</v>
      </c>
      <c r="J140" s="27">
        <v>0</v>
      </c>
      <c r="K140" s="27">
        <v>0</v>
      </c>
      <c r="L140" s="27">
        <v>0</v>
      </c>
      <c r="M140" s="27">
        <v>0</v>
      </c>
      <c r="N140" s="352">
        <f t="shared" si="103"/>
        <v>0</v>
      </c>
      <c r="O140" s="354">
        <f t="shared" si="99"/>
        <v>0</v>
      </c>
    </row>
    <row r="141" spans="1:15" ht="12.75" x14ac:dyDescent="0.2">
      <c r="A141" s="330">
        <v>2</v>
      </c>
      <c r="B141" s="331">
        <v>2</v>
      </c>
      <c r="C141" s="331">
        <v>7</v>
      </c>
      <c r="D141" s="331">
        <v>3</v>
      </c>
      <c r="E141" s="331"/>
      <c r="F141" s="339" t="s">
        <v>117</v>
      </c>
      <c r="G141" s="29">
        <f>G142</f>
        <v>0</v>
      </c>
      <c r="H141" s="29">
        <f t="shared" ref="H141:M141" si="104">H142</f>
        <v>0</v>
      </c>
      <c r="I141" s="29">
        <f t="shared" si="104"/>
        <v>0</v>
      </c>
      <c r="J141" s="29">
        <f t="shared" si="104"/>
        <v>0</v>
      </c>
      <c r="K141" s="29">
        <f t="shared" si="104"/>
        <v>0</v>
      </c>
      <c r="L141" s="29">
        <f t="shared" si="104"/>
        <v>0</v>
      </c>
      <c r="M141" s="29">
        <f t="shared" si="104"/>
        <v>0</v>
      </c>
      <c r="N141" s="29">
        <f t="shared" ref="N141:O141" si="105">N142</f>
        <v>0</v>
      </c>
      <c r="O141" s="52">
        <f t="shared" si="105"/>
        <v>0</v>
      </c>
    </row>
    <row r="142" spans="1:15" ht="12.75" x14ac:dyDescent="0.2">
      <c r="A142" s="333">
        <v>2</v>
      </c>
      <c r="B142" s="334">
        <v>2</v>
      </c>
      <c r="C142" s="334">
        <v>7</v>
      </c>
      <c r="D142" s="334">
        <v>3</v>
      </c>
      <c r="E142" s="334" t="s">
        <v>202</v>
      </c>
      <c r="F142" s="335" t="s">
        <v>117</v>
      </c>
      <c r="G142" s="27">
        <v>0</v>
      </c>
      <c r="H142" s="27">
        <v>0</v>
      </c>
      <c r="I142" s="27">
        <v>0</v>
      </c>
      <c r="J142" s="27">
        <v>0</v>
      </c>
      <c r="K142" s="27">
        <v>0</v>
      </c>
      <c r="L142" s="27">
        <v>0</v>
      </c>
      <c r="M142" s="27">
        <v>0</v>
      </c>
      <c r="N142" s="352">
        <f t="shared" si="103"/>
        <v>0</v>
      </c>
      <c r="O142" s="354">
        <f t="shared" si="99"/>
        <v>0</v>
      </c>
    </row>
    <row r="143" spans="1:15" ht="12.75" x14ac:dyDescent="0.2">
      <c r="A143" s="327">
        <v>2</v>
      </c>
      <c r="B143" s="328">
        <v>2</v>
      </c>
      <c r="C143" s="328">
        <v>8</v>
      </c>
      <c r="D143" s="328"/>
      <c r="E143" s="328"/>
      <c r="F143" s="329" t="s">
        <v>247</v>
      </c>
      <c r="G143" s="31">
        <f>+G144+G146+G148+G150+G154+G157+G164</f>
        <v>0</v>
      </c>
      <c r="H143" s="31">
        <f t="shared" ref="H143:M143" si="106">+H144+H146+H148+H150+H154+H157+H164</f>
        <v>100000</v>
      </c>
      <c r="I143" s="31">
        <f t="shared" si="106"/>
        <v>80000</v>
      </c>
      <c r="J143" s="31">
        <f t="shared" si="106"/>
        <v>1400000</v>
      </c>
      <c r="K143" s="31">
        <f t="shared" si="106"/>
        <v>0</v>
      </c>
      <c r="L143" s="31">
        <f t="shared" si="106"/>
        <v>2000000</v>
      </c>
      <c r="M143" s="31">
        <f t="shared" si="106"/>
        <v>1310000</v>
      </c>
      <c r="N143" s="31">
        <f t="shared" ref="N143:O143" si="107">+N144+N146+N148+N150+N154+N157+N164</f>
        <v>4890000</v>
      </c>
      <c r="O143" s="31">
        <f t="shared" si="107"/>
        <v>2.4201334913959305</v>
      </c>
    </row>
    <row r="144" spans="1:15" ht="12.75" x14ac:dyDescent="0.2">
      <c r="A144" s="330">
        <v>2</v>
      </c>
      <c r="B144" s="331">
        <v>2</v>
      </c>
      <c r="C144" s="331">
        <v>8</v>
      </c>
      <c r="D144" s="331">
        <v>1</v>
      </c>
      <c r="E144" s="331"/>
      <c r="F144" s="339" t="s">
        <v>1000</v>
      </c>
      <c r="G144" s="29">
        <f>G145</f>
        <v>0</v>
      </c>
      <c r="H144" s="29">
        <f t="shared" ref="H144:M144" si="108">H145</f>
        <v>0</v>
      </c>
      <c r="I144" s="29">
        <f t="shared" si="108"/>
        <v>0</v>
      </c>
      <c r="J144" s="29">
        <f t="shared" si="108"/>
        <v>0</v>
      </c>
      <c r="K144" s="29">
        <f t="shared" si="108"/>
        <v>0</v>
      </c>
      <c r="L144" s="29">
        <f t="shared" si="108"/>
        <v>0</v>
      </c>
      <c r="M144" s="29">
        <f t="shared" si="108"/>
        <v>0</v>
      </c>
      <c r="N144" s="28">
        <f t="shared" ref="N144:O144" si="109">N145</f>
        <v>0</v>
      </c>
      <c r="O144" s="51">
        <f t="shared" si="109"/>
        <v>0</v>
      </c>
    </row>
    <row r="145" spans="1:15" ht="12.75" x14ac:dyDescent="0.2">
      <c r="A145" s="333">
        <v>2</v>
      </c>
      <c r="B145" s="334">
        <v>2</v>
      </c>
      <c r="C145" s="334">
        <v>8</v>
      </c>
      <c r="D145" s="334">
        <v>1</v>
      </c>
      <c r="E145" s="334" t="s">
        <v>202</v>
      </c>
      <c r="F145" s="335" t="s">
        <v>1000</v>
      </c>
      <c r="G145" s="27">
        <v>0</v>
      </c>
      <c r="H145" s="27">
        <v>0</v>
      </c>
      <c r="I145" s="27">
        <v>0</v>
      </c>
      <c r="J145" s="27">
        <v>0</v>
      </c>
      <c r="K145" s="27">
        <v>0</v>
      </c>
      <c r="L145" s="27">
        <v>0</v>
      </c>
      <c r="M145" s="27">
        <v>0</v>
      </c>
      <c r="N145" s="351">
        <f>SUBTOTAL(9,G145:M145)</f>
        <v>0</v>
      </c>
      <c r="O145" s="354">
        <f>IFERROR(N145/$N$18*100,"0.00")</f>
        <v>0</v>
      </c>
    </row>
    <row r="146" spans="1:15" ht="12.75" x14ac:dyDescent="0.2">
      <c r="A146" s="330">
        <v>2</v>
      </c>
      <c r="B146" s="331">
        <v>2</v>
      </c>
      <c r="C146" s="331">
        <v>8</v>
      </c>
      <c r="D146" s="331">
        <v>2</v>
      </c>
      <c r="E146" s="331"/>
      <c r="F146" s="339" t="s">
        <v>1001</v>
      </c>
      <c r="G146" s="29">
        <f>G147</f>
        <v>0</v>
      </c>
      <c r="H146" s="29">
        <f t="shared" ref="H146:M146" si="110">H147</f>
        <v>0</v>
      </c>
      <c r="I146" s="29">
        <f t="shared" si="110"/>
        <v>0</v>
      </c>
      <c r="J146" s="29">
        <f t="shared" si="110"/>
        <v>0</v>
      </c>
      <c r="K146" s="29">
        <f t="shared" si="110"/>
        <v>0</v>
      </c>
      <c r="L146" s="29">
        <f t="shared" si="110"/>
        <v>0</v>
      </c>
      <c r="M146" s="29">
        <f t="shared" si="110"/>
        <v>150000</v>
      </c>
      <c r="N146" s="29">
        <f t="shared" ref="N146:O148" si="111">N147</f>
        <v>150000</v>
      </c>
      <c r="O146" s="51">
        <f t="shared" si="111"/>
        <v>7.4237223662451848E-2</v>
      </c>
    </row>
    <row r="147" spans="1:15" ht="12.75" x14ac:dyDescent="0.2">
      <c r="A147" s="333">
        <v>2</v>
      </c>
      <c r="B147" s="334">
        <v>2</v>
      </c>
      <c r="C147" s="334">
        <v>8</v>
      </c>
      <c r="D147" s="334">
        <v>2</v>
      </c>
      <c r="E147" s="334" t="s">
        <v>202</v>
      </c>
      <c r="F147" s="335" t="s">
        <v>1002</v>
      </c>
      <c r="G147" s="27">
        <v>0</v>
      </c>
      <c r="H147" s="27">
        <v>0</v>
      </c>
      <c r="I147" s="27">
        <v>0</v>
      </c>
      <c r="J147" s="27">
        <v>0</v>
      </c>
      <c r="K147" s="27">
        <v>0</v>
      </c>
      <c r="L147" s="27">
        <v>0</v>
      </c>
      <c r="M147" s="27">
        <v>150000</v>
      </c>
      <c r="N147" s="352">
        <f>SUBTOTAL(9,G147:M147)</f>
        <v>150000</v>
      </c>
      <c r="O147" s="353">
        <f>IFERROR(N147/$N$18*100,"0.00")</f>
        <v>7.4237223662451848E-2</v>
      </c>
    </row>
    <row r="148" spans="1:15" ht="12.75" x14ac:dyDescent="0.2">
      <c r="A148" s="330">
        <v>2</v>
      </c>
      <c r="B148" s="331">
        <v>2</v>
      </c>
      <c r="C148" s="331">
        <v>8</v>
      </c>
      <c r="D148" s="331">
        <v>4</v>
      </c>
      <c r="E148" s="331"/>
      <c r="F148" s="339" t="s">
        <v>118</v>
      </c>
      <c r="G148" s="29">
        <f>G149</f>
        <v>0</v>
      </c>
      <c r="H148" s="29">
        <f t="shared" ref="H148:M148" si="112">H149</f>
        <v>100000</v>
      </c>
      <c r="I148" s="29">
        <f t="shared" si="112"/>
        <v>80000</v>
      </c>
      <c r="J148" s="29">
        <f t="shared" si="112"/>
        <v>0</v>
      </c>
      <c r="K148" s="29">
        <f t="shared" si="112"/>
        <v>0</v>
      </c>
      <c r="L148" s="29">
        <f t="shared" si="112"/>
        <v>0</v>
      </c>
      <c r="M148" s="29">
        <f t="shared" si="112"/>
        <v>0</v>
      </c>
      <c r="N148" s="29">
        <f t="shared" si="111"/>
        <v>180000</v>
      </c>
      <c r="O148" s="51">
        <f t="shared" ref="O148" si="113">O149</f>
        <v>8.9084668394942237E-2</v>
      </c>
    </row>
    <row r="149" spans="1:15" ht="12.75" x14ac:dyDescent="0.2">
      <c r="A149" s="333">
        <v>2</v>
      </c>
      <c r="B149" s="334">
        <v>2</v>
      </c>
      <c r="C149" s="334">
        <v>8</v>
      </c>
      <c r="D149" s="334">
        <v>4</v>
      </c>
      <c r="E149" s="334" t="s">
        <v>202</v>
      </c>
      <c r="F149" s="335" t="s">
        <v>118</v>
      </c>
      <c r="G149" s="27">
        <v>0</v>
      </c>
      <c r="H149" s="27">
        <v>100000</v>
      </c>
      <c r="I149" s="27">
        <v>80000</v>
      </c>
      <c r="J149" s="27">
        <v>0</v>
      </c>
      <c r="K149" s="27">
        <v>0</v>
      </c>
      <c r="L149" s="27">
        <v>0</v>
      </c>
      <c r="M149" s="27">
        <v>0</v>
      </c>
      <c r="N149" s="352">
        <f>SUBTOTAL(9,G149:M149)</f>
        <v>180000</v>
      </c>
      <c r="O149" s="353">
        <f>IFERROR(N149/$N$18*100,"0.00")</f>
        <v>8.9084668394942237E-2</v>
      </c>
    </row>
    <row r="150" spans="1:15" ht="12.75" x14ac:dyDescent="0.2">
      <c r="A150" s="330">
        <v>2</v>
      </c>
      <c r="B150" s="331">
        <v>2</v>
      </c>
      <c r="C150" s="331">
        <v>8</v>
      </c>
      <c r="D150" s="331">
        <v>5</v>
      </c>
      <c r="E150" s="331"/>
      <c r="F150" s="339" t="s">
        <v>119</v>
      </c>
      <c r="G150" s="29">
        <f>SUM(G151:G153)</f>
        <v>0</v>
      </c>
      <c r="H150" s="29">
        <f t="shared" ref="H150:M150" si="114">SUM(H151:H153)</f>
        <v>0</v>
      </c>
      <c r="I150" s="29">
        <f t="shared" si="114"/>
        <v>0</v>
      </c>
      <c r="J150" s="29">
        <f t="shared" si="114"/>
        <v>0</v>
      </c>
      <c r="K150" s="29">
        <f t="shared" si="114"/>
        <v>0</v>
      </c>
      <c r="L150" s="29">
        <f t="shared" si="114"/>
        <v>0</v>
      </c>
      <c r="M150" s="29">
        <f t="shared" si="114"/>
        <v>0</v>
      </c>
      <c r="N150" s="29">
        <f t="shared" ref="N150" si="115">SUM(N151:N153)</f>
        <v>0</v>
      </c>
      <c r="O150" s="51">
        <f t="shared" ref="O150" si="116">SUM(O151:O153)</f>
        <v>0</v>
      </c>
    </row>
    <row r="151" spans="1:15" ht="12.75" x14ac:dyDescent="0.2">
      <c r="A151" s="333">
        <v>2</v>
      </c>
      <c r="B151" s="334">
        <v>2</v>
      </c>
      <c r="C151" s="334">
        <v>8</v>
      </c>
      <c r="D151" s="334">
        <v>5</v>
      </c>
      <c r="E151" s="334" t="s">
        <v>202</v>
      </c>
      <c r="F151" s="335" t="s">
        <v>120</v>
      </c>
      <c r="G151" s="27">
        <v>0</v>
      </c>
      <c r="H151" s="27">
        <v>0</v>
      </c>
      <c r="I151" s="27">
        <v>0</v>
      </c>
      <c r="J151" s="27">
        <v>0</v>
      </c>
      <c r="K151" s="27">
        <v>0</v>
      </c>
      <c r="L151" s="27">
        <v>0</v>
      </c>
      <c r="M151" s="27">
        <v>0</v>
      </c>
      <c r="N151" s="352">
        <f>SUBTOTAL(9,G151:M151)</f>
        <v>0</v>
      </c>
      <c r="O151" s="353">
        <f t="shared" ref="O151:O156" si="117">IFERROR(N151/$N$18*100,"0.00")</f>
        <v>0</v>
      </c>
    </row>
    <row r="152" spans="1:15" ht="12.75" x14ac:dyDescent="0.2">
      <c r="A152" s="333">
        <v>2</v>
      </c>
      <c r="B152" s="334">
        <v>2</v>
      </c>
      <c r="C152" s="334">
        <v>8</v>
      </c>
      <c r="D152" s="334">
        <v>5</v>
      </c>
      <c r="E152" s="334" t="s">
        <v>203</v>
      </c>
      <c r="F152" s="335" t="s">
        <v>121</v>
      </c>
      <c r="G152" s="27">
        <v>0</v>
      </c>
      <c r="H152" s="27">
        <v>0</v>
      </c>
      <c r="I152" s="27">
        <v>0</v>
      </c>
      <c r="J152" s="27">
        <v>0</v>
      </c>
      <c r="K152" s="27">
        <v>0</v>
      </c>
      <c r="L152" s="27">
        <v>0</v>
      </c>
      <c r="M152" s="27">
        <v>0</v>
      </c>
      <c r="N152" s="352">
        <f t="shared" ref="N152:N167" si="118">SUBTOTAL(9,G152:M152)</f>
        <v>0</v>
      </c>
      <c r="O152" s="354">
        <f t="shared" si="117"/>
        <v>0</v>
      </c>
    </row>
    <row r="153" spans="1:15" ht="12.75" x14ac:dyDescent="0.2">
      <c r="A153" s="333">
        <v>2</v>
      </c>
      <c r="B153" s="334">
        <v>2</v>
      </c>
      <c r="C153" s="334">
        <v>8</v>
      </c>
      <c r="D153" s="334">
        <v>5</v>
      </c>
      <c r="E153" s="334" t="s">
        <v>204</v>
      </c>
      <c r="F153" s="335" t="s">
        <v>210</v>
      </c>
      <c r="G153" s="27">
        <v>0</v>
      </c>
      <c r="H153" s="27">
        <v>0</v>
      </c>
      <c r="I153" s="27">
        <v>0</v>
      </c>
      <c r="J153" s="27">
        <v>0</v>
      </c>
      <c r="K153" s="27">
        <v>0</v>
      </c>
      <c r="L153" s="27">
        <v>0</v>
      </c>
      <c r="M153" s="27">
        <v>0</v>
      </c>
      <c r="N153" s="352">
        <f t="shared" si="118"/>
        <v>0</v>
      </c>
      <c r="O153" s="353">
        <f t="shared" si="117"/>
        <v>0</v>
      </c>
    </row>
    <row r="154" spans="1:15" ht="12.75" x14ac:dyDescent="0.2">
      <c r="A154" s="330">
        <v>2</v>
      </c>
      <c r="B154" s="331">
        <v>2</v>
      </c>
      <c r="C154" s="331">
        <v>8</v>
      </c>
      <c r="D154" s="331">
        <v>6</v>
      </c>
      <c r="E154" s="331"/>
      <c r="F154" s="339" t="s">
        <v>1003</v>
      </c>
      <c r="G154" s="29">
        <f>SUM(G155:G156)</f>
        <v>0</v>
      </c>
      <c r="H154" s="29">
        <f t="shared" ref="H154:M154" si="119">SUM(H155:H156)</f>
        <v>0</v>
      </c>
      <c r="I154" s="29">
        <f t="shared" si="119"/>
        <v>0</v>
      </c>
      <c r="J154" s="29">
        <f t="shared" si="119"/>
        <v>600000</v>
      </c>
      <c r="K154" s="29">
        <f t="shared" si="119"/>
        <v>0</v>
      </c>
      <c r="L154" s="29">
        <f t="shared" si="119"/>
        <v>0</v>
      </c>
      <c r="M154" s="29">
        <f t="shared" si="119"/>
        <v>800000</v>
      </c>
      <c r="N154" s="29">
        <f t="shared" ref="N154:O154" si="120">SUM(N155:N156)</f>
        <v>1400000</v>
      </c>
      <c r="O154" s="51">
        <f t="shared" si="120"/>
        <v>0.69288075418288397</v>
      </c>
    </row>
    <row r="155" spans="1:15" ht="12.75" x14ac:dyDescent="0.2">
      <c r="A155" s="333">
        <v>2</v>
      </c>
      <c r="B155" s="334">
        <v>2</v>
      </c>
      <c r="C155" s="334">
        <v>8</v>
      </c>
      <c r="D155" s="334">
        <v>6</v>
      </c>
      <c r="E155" s="334" t="s">
        <v>202</v>
      </c>
      <c r="F155" s="335" t="s">
        <v>248</v>
      </c>
      <c r="G155" s="27">
        <v>0</v>
      </c>
      <c r="H155" s="27">
        <v>0</v>
      </c>
      <c r="I155" s="27">
        <v>0</v>
      </c>
      <c r="J155" s="27">
        <v>600000</v>
      </c>
      <c r="K155" s="27"/>
      <c r="L155" s="27"/>
      <c r="M155" s="27">
        <v>800000</v>
      </c>
      <c r="N155" s="352">
        <f t="shared" si="118"/>
        <v>1400000</v>
      </c>
      <c r="O155" s="354">
        <f t="shared" si="117"/>
        <v>0.69288075418288397</v>
      </c>
    </row>
    <row r="156" spans="1:15" ht="12.75" x14ac:dyDescent="0.2">
      <c r="A156" s="333">
        <v>2</v>
      </c>
      <c r="B156" s="334">
        <v>2</v>
      </c>
      <c r="C156" s="334">
        <v>8</v>
      </c>
      <c r="D156" s="334">
        <v>6</v>
      </c>
      <c r="E156" s="334" t="s">
        <v>203</v>
      </c>
      <c r="F156" s="335" t="s">
        <v>122</v>
      </c>
      <c r="G156" s="27">
        <v>0</v>
      </c>
      <c r="H156" s="27">
        <v>0</v>
      </c>
      <c r="I156" s="27">
        <v>0</v>
      </c>
      <c r="J156" s="27">
        <v>0</v>
      </c>
      <c r="K156" s="27">
        <v>0</v>
      </c>
      <c r="L156" s="27">
        <v>0</v>
      </c>
      <c r="M156" s="27">
        <v>0</v>
      </c>
      <c r="N156" s="352">
        <f t="shared" si="118"/>
        <v>0</v>
      </c>
      <c r="O156" s="354">
        <f t="shared" si="117"/>
        <v>0</v>
      </c>
    </row>
    <row r="157" spans="1:15" ht="12.75" x14ac:dyDescent="0.2">
      <c r="A157" s="330">
        <v>2</v>
      </c>
      <c r="B157" s="331">
        <v>2</v>
      </c>
      <c r="C157" s="331">
        <v>8</v>
      </c>
      <c r="D157" s="331">
        <v>7</v>
      </c>
      <c r="E157" s="331"/>
      <c r="F157" s="339" t="s">
        <v>123</v>
      </c>
      <c r="G157" s="29">
        <f>SUM(G158:G163)</f>
        <v>0</v>
      </c>
      <c r="H157" s="29">
        <f t="shared" ref="H157:M157" si="121">SUM(H158:H163)</f>
        <v>0</v>
      </c>
      <c r="I157" s="29">
        <f t="shared" si="121"/>
        <v>0</v>
      </c>
      <c r="J157" s="29">
        <f t="shared" si="121"/>
        <v>800000</v>
      </c>
      <c r="K157" s="29">
        <f t="shared" si="121"/>
        <v>0</v>
      </c>
      <c r="L157" s="29">
        <f t="shared" si="121"/>
        <v>2000000</v>
      </c>
      <c r="M157" s="29">
        <f t="shared" si="121"/>
        <v>360000</v>
      </c>
      <c r="N157" s="29">
        <f t="shared" ref="N157:O157" si="122">SUM(N158:N163)</f>
        <v>3160000</v>
      </c>
      <c r="O157" s="51">
        <f t="shared" si="122"/>
        <v>1.5639308451556524</v>
      </c>
    </row>
    <row r="158" spans="1:15" ht="12.75" x14ac:dyDescent="0.2">
      <c r="A158" s="333">
        <v>2</v>
      </c>
      <c r="B158" s="334">
        <v>2</v>
      </c>
      <c r="C158" s="334">
        <v>8</v>
      </c>
      <c r="D158" s="334">
        <v>7</v>
      </c>
      <c r="E158" s="334" t="s">
        <v>202</v>
      </c>
      <c r="F158" s="345" t="s">
        <v>705</v>
      </c>
      <c r="G158" s="27">
        <v>0</v>
      </c>
      <c r="H158" s="27">
        <v>0</v>
      </c>
      <c r="I158" s="27">
        <v>0</v>
      </c>
      <c r="J158" s="27">
        <v>800000</v>
      </c>
      <c r="K158" s="27">
        <v>0</v>
      </c>
      <c r="L158" s="27">
        <v>0</v>
      </c>
      <c r="M158" s="27">
        <v>0</v>
      </c>
      <c r="N158" s="352">
        <f t="shared" si="118"/>
        <v>800000</v>
      </c>
      <c r="O158" s="354">
        <f>IFERROR(N158/$N$18*100,"0.00")</f>
        <v>0.39593185953307652</v>
      </c>
    </row>
    <row r="159" spans="1:15" ht="12.75" x14ac:dyDescent="0.2">
      <c r="A159" s="333">
        <v>2</v>
      </c>
      <c r="B159" s="334">
        <v>2</v>
      </c>
      <c r="C159" s="334">
        <v>8</v>
      </c>
      <c r="D159" s="334">
        <v>7</v>
      </c>
      <c r="E159" s="334" t="s">
        <v>203</v>
      </c>
      <c r="F159" s="345" t="s">
        <v>124</v>
      </c>
      <c r="G159" s="27">
        <v>0</v>
      </c>
      <c r="H159" s="27">
        <v>0</v>
      </c>
      <c r="I159" s="27">
        <v>0</v>
      </c>
      <c r="J159" s="27">
        <v>0</v>
      </c>
      <c r="K159" s="27">
        <v>0</v>
      </c>
      <c r="L159" s="27">
        <v>0</v>
      </c>
      <c r="M159" s="27">
        <v>0</v>
      </c>
      <c r="N159" s="352">
        <f t="shared" si="118"/>
        <v>0</v>
      </c>
      <c r="O159" s="354">
        <f t="shared" ref="O159:O167" si="123">IFERROR(N159/$N$18*100,"0.00")</f>
        <v>0</v>
      </c>
    </row>
    <row r="160" spans="1:15" ht="12.75" x14ac:dyDescent="0.2">
      <c r="A160" s="333">
        <v>2</v>
      </c>
      <c r="B160" s="334">
        <v>2</v>
      </c>
      <c r="C160" s="334">
        <v>8</v>
      </c>
      <c r="D160" s="334">
        <v>7</v>
      </c>
      <c r="E160" s="334" t="s">
        <v>204</v>
      </c>
      <c r="F160" s="345" t="s">
        <v>125</v>
      </c>
      <c r="G160" s="27">
        <v>0</v>
      </c>
      <c r="H160" s="27">
        <v>0</v>
      </c>
      <c r="I160" s="27">
        <v>0</v>
      </c>
      <c r="J160" s="27">
        <v>0</v>
      </c>
      <c r="K160" s="27">
        <v>0</v>
      </c>
      <c r="L160" s="27">
        <v>0</v>
      </c>
      <c r="M160" s="27">
        <v>360000</v>
      </c>
      <c r="N160" s="352">
        <f t="shared" si="118"/>
        <v>360000</v>
      </c>
      <c r="O160" s="354">
        <f t="shared" si="123"/>
        <v>0.17816933678988447</v>
      </c>
    </row>
    <row r="161" spans="1:15" ht="12.75" x14ac:dyDescent="0.2">
      <c r="A161" s="333">
        <v>2</v>
      </c>
      <c r="B161" s="334">
        <v>2</v>
      </c>
      <c r="C161" s="334">
        <v>8</v>
      </c>
      <c r="D161" s="334">
        <v>7</v>
      </c>
      <c r="E161" s="334" t="s">
        <v>205</v>
      </c>
      <c r="F161" s="345" t="s">
        <v>126</v>
      </c>
      <c r="G161" s="27">
        <v>0</v>
      </c>
      <c r="H161" s="27">
        <v>0</v>
      </c>
      <c r="I161" s="27">
        <v>0</v>
      </c>
      <c r="J161" s="27">
        <v>0</v>
      </c>
      <c r="K161" s="27">
        <v>0</v>
      </c>
      <c r="L161" s="27">
        <v>2000000</v>
      </c>
      <c r="M161" s="27">
        <v>0</v>
      </c>
      <c r="N161" s="352">
        <f t="shared" si="118"/>
        <v>2000000</v>
      </c>
      <c r="O161" s="354">
        <f t="shared" si="123"/>
        <v>0.98982964883269142</v>
      </c>
    </row>
    <row r="162" spans="1:15" ht="12.75" x14ac:dyDescent="0.2">
      <c r="A162" s="333">
        <v>2</v>
      </c>
      <c r="B162" s="334">
        <v>2</v>
      </c>
      <c r="C162" s="334">
        <v>8</v>
      </c>
      <c r="D162" s="334">
        <v>7</v>
      </c>
      <c r="E162" s="334" t="s">
        <v>208</v>
      </c>
      <c r="F162" s="345" t="s">
        <v>127</v>
      </c>
      <c r="G162" s="27">
        <v>0</v>
      </c>
      <c r="H162" s="27">
        <v>0</v>
      </c>
      <c r="I162" s="27">
        <v>0</v>
      </c>
      <c r="J162" s="27">
        <v>0</v>
      </c>
      <c r="K162" s="27">
        <v>0</v>
      </c>
      <c r="L162" s="27">
        <v>0</v>
      </c>
      <c r="M162" s="27">
        <v>0</v>
      </c>
      <c r="N162" s="352">
        <f t="shared" si="118"/>
        <v>0</v>
      </c>
      <c r="O162" s="354">
        <f t="shared" si="123"/>
        <v>0</v>
      </c>
    </row>
    <row r="163" spans="1:15" ht="12.75" x14ac:dyDescent="0.2">
      <c r="A163" s="333">
        <v>2</v>
      </c>
      <c r="B163" s="334">
        <v>2</v>
      </c>
      <c r="C163" s="334">
        <v>8</v>
      </c>
      <c r="D163" s="334">
        <v>7</v>
      </c>
      <c r="E163" s="334" t="s">
        <v>233</v>
      </c>
      <c r="F163" s="345" t="s">
        <v>128</v>
      </c>
      <c r="G163" s="27">
        <v>0</v>
      </c>
      <c r="H163" s="27">
        <v>0</v>
      </c>
      <c r="I163" s="27">
        <v>0</v>
      </c>
      <c r="J163" s="27">
        <v>0</v>
      </c>
      <c r="K163" s="27">
        <v>0</v>
      </c>
      <c r="L163" s="27">
        <v>0</v>
      </c>
      <c r="M163" s="27">
        <v>0</v>
      </c>
      <c r="N163" s="352">
        <f t="shared" si="118"/>
        <v>0</v>
      </c>
      <c r="O163" s="354">
        <f t="shared" si="123"/>
        <v>0</v>
      </c>
    </row>
    <row r="164" spans="1:15" ht="12.75" x14ac:dyDescent="0.2">
      <c r="A164" s="330">
        <v>2</v>
      </c>
      <c r="B164" s="331">
        <v>2</v>
      </c>
      <c r="C164" s="331">
        <v>8</v>
      </c>
      <c r="D164" s="331">
        <v>8</v>
      </c>
      <c r="E164" s="331"/>
      <c r="F164" s="339" t="s">
        <v>129</v>
      </c>
      <c r="G164" s="29">
        <f>SUM(G165:G167)</f>
        <v>0</v>
      </c>
      <c r="H164" s="29">
        <f t="shared" ref="H164:M164" si="124">SUM(H165:H167)</f>
        <v>0</v>
      </c>
      <c r="I164" s="29">
        <f t="shared" si="124"/>
        <v>0</v>
      </c>
      <c r="J164" s="29">
        <f t="shared" si="124"/>
        <v>0</v>
      </c>
      <c r="K164" s="29">
        <f t="shared" si="124"/>
        <v>0</v>
      </c>
      <c r="L164" s="29">
        <f t="shared" si="124"/>
        <v>0</v>
      </c>
      <c r="M164" s="29">
        <f t="shared" si="124"/>
        <v>0</v>
      </c>
      <c r="N164" s="29">
        <f t="shared" ref="N164:O164" si="125">SUM(N165:N167)</f>
        <v>0</v>
      </c>
      <c r="O164" s="51">
        <f t="shared" si="125"/>
        <v>0</v>
      </c>
    </row>
    <row r="165" spans="1:15" ht="12.75" x14ac:dyDescent="0.2">
      <c r="A165" s="333">
        <v>2</v>
      </c>
      <c r="B165" s="334">
        <v>2</v>
      </c>
      <c r="C165" s="334">
        <v>8</v>
      </c>
      <c r="D165" s="334">
        <v>8</v>
      </c>
      <c r="E165" s="334" t="s">
        <v>202</v>
      </c>
      <c r="F165" s="345" t="s">
        <v>130</v>
      </c>
      <c r="G165" s="27">
        <v>0</v>
      </c>
      <c r="H165" s="27">
        <v>0</v>
      </c>
      <c r="I165" s="27">
        <v>0</v>
      </c>
      <c r="J165" s="27"/>
      <c r="K165" s="27">
        <v>0</v>
      </c>
      <c r="L165" s="27">
        <v>0</v>
      </c>
      <c r="M165" s="27">
        <v>0</v>
      </c>
      <c r="N165" s="352">
        <f t="shared" si="118"/>
        <v>0</v>
      </c>
      <c r="O165" s="354">
        <f t="shared" si="123"/>
        <v>0</v>
      </c>
    </row>
    <row r="166" spans="1:15" ht="12.75" x14ac:dyDescent="0.2">
      <c r="A166" s="333">
        <v>2</v>
      </c>
      <c r="B166" s="334">
        <v>2</v>
      </c>
      <c r="C166" s="334">
        <v>8</v>
      </c>
      <c r="D166" s="334">
        <v>8</v>
      </c>
      <c r="E166" s="334" t="s">
        <v>203</v>
      </c>
      <c r="F166" s="345" t="s">
        <v>131</v>
      </c>
      <c r="G166" s="27"/>
      <c r="H166" s="27"/>
      <c r="I166" s="27"/>
      <c r="J166" s="27">
        <v>0</v>
      </c>
      <c r="K166" s="27">
        <v>0</v>
      </c>
      <c r="L166" s="27">
        <v>0</v>
      </c>
      <c r="M166" s="27">
        <v>0</v>
      </c>
      <c r="N166" s="352">
        <f t="shared" si="118"/>
        <v>0</v>
      </c>
      <c r="O166" s="354">
        <f t="shared" si="123"/>
        <v>0</v>
      </c>
    </row>
    <row r="167" spans="1:15" ht="12.75" x14ac:dyDescent="0.2">
      <c r="A167" s="333">
        <v>2</v>
      </c>
      <c r="B167" s="334">
        <v>2</v>
      </c>
      <c r="C167" s="334">
        <v>8</v>
      </c>
      <c r="D167" s="334">
        <v>8</v>
      </c>
      <c r="E167" s="334" t="s">
        <v>204</v>
      </c>
      <c r="F167" s="345" t="s">
        <v>132</v>
      </c>
      <c r="G167" s="27">
        <v>0</v>
      </c>
      <c r="H167" s="27">
        <v>0</v>
      </c>
      <c r="I167" s="27">
        <v>0</v>
      </c>
      <c r="J167" s="27">
        <v>0</v>
      </c>
      <c r="K167" s="27">
        <v>0</v>
      </c>
      <c r="L167" s="27">
        <v>0</v>
      </c>
      <c r="M167" s="27">
        <v>0</v>
      </c>
      <c r="N167" s="352">
        <f t="shared" si="118"/>
        <v>0</v>
      </c>
      <c r="O167" s="354">
        <f t="shared" si="123"/>
        <v>0</v>
      </c>
    </row>
    <row r="168" spans="1:15" ht="12.75" x14ac:dyDescent="0.2">
      <c r="A168" s="330">
        <v>2</v>
      </c>
      <c r="B168" s="331">
        <v>2</v>
      </c>
      <c r="C168" s="331">
        <v>9</v>
      </c>
      <c r="D168" s="331">
        <v>2</v>
      </c>
      <c r="E168" s="334"/>
      <c r="F168" s="339" t="s">
        <v>1004</v>
      </c>
      <c r="G168" s="28">
        <f>+G169+G170</f>
        <v>0</v>
      </c>
      <c r="H168" s="28">
        <f t="shared" ref="H168:M168" si="126">+H169+H170</f>
        <v>0</v>
      </c>
      <c r="I168" s="28">
        <f t="shared" si="126"/>
        <v>0</v>
      </c>
      <c r="J168" s="28">
        <f t="shared" si="126"/>
        <v>0</v>
      </c>
      <c r="K168" s="28">
        <f t="shared" si="126"/>
        <v>0</v>
      </c>
      <c r="L168" s="28">
        <f t="shared" si="126"/>
        <v>0</v>
      </c>
      <c r="M168" s="28">
        <f t="shared" si="126"/>
        <v>0</v>
      </c>
      <c r="N168" s="28">
        <f t="shared" ref="N168:O168" si="127">+N169+N170</f>
        <v>0</v>
      </c>
      <c r="O168" s="51">
        <f t="shared" si="127"/>
        <v>0</v>
      </c>
    </row>
    <row r="169" spans="1:15" ht="12.75" x14ac:dyDescent="0.2">
      <c r="A169" s="333">
        <v>2</v>
      </c>
      <c r="B169" s="334">
        <v>2</v>
      </c>
      <c r="C169" s="334">
        <v>9</v>
      </c>
      <c r="D169" s="334">
        <v>2</v>
      </c>
      <c r="E169" s="334" t="s">
        <v>202</v>
      </c>
      <c r="F169" s="335" t="s">
        <v>1005</v>
      </c>
      <c r="G169" s="27">
        <v>0</v>
      </c>
      <c r="H169" s="27">
        <v>0</v>
      </c>
      <c r="I169" s="27">
        <v>0</v>
      </c>
      <c r="J169" s="27">
        <v>0</v>
      </c>
      <c r="K169" s="27">
        <v>0</v>
      </c>
      <c r="L169" s="27">
        <v>0</v>
      </c>
      <c r="M169" s="27">
        <v>0</v>
      </c>
      <c r="N169" s="351">
        <f t="shared" ref="N169:N170" si="128">SUBTOTAL(9,G169:M169)</f>
        <v>0</v>
      </c>
      <c r="O169" s="354">
        <f t="shared" ref="O169:O174" si="129">IFERROR(N169/$N$18*100,"0.00")</f>
        <v>0</v>
      </c>
    </row>
    <row r="170" spans="1:15" ht="12.75" x14ac:dyDescent="0.2">
      <c r="A170" s="333">
        <v>2</v>
      </c>
      <c r="B170" s="334">
        <v>2</v>
      </c>
      <c r="C170" s="334">
        <v>9</v>
      </c>
      <c r="D170" s="334">
        <v>2</v>
      </c>
      <c r="E170" s="334" t="s">
        <v>204</v>
      </c>
      <c r="F170" s="345" t="s">
        <v>1006</v>
      </c>
      <c r="G170" s="27">
        <v>0</v>
      </c>
      <c r="H170" s="27">
        <v>0</v>
      </c>
      <c r="I170" s="27">
        <v>0</v>
      </c>
      <c r="J170" s="27">
        <v>0</v>
      </c>
      <c r="K170" s="27">
        <v>0</v>
      </c>
      <c r="L170" s="27">
        <v>0</v>
      </c>
      <c r="M170" s="27">
        <v>0</v>
      </c>
      <c r="N170" s="351">
        <f t="shared" si="128"/>
        <v>0</v>
      </c>
      <c r="O170" s="354">
        <f t="shared" si="129"/>
        <v>0</v>
      </c>
    </row>
    <row r="171" spans="1:15" ht="12.75" x14ac:dyDescent="0.2">
      <c r="A171" s="323">
        <v>2</v>
      </c>
      <c r="B171" s="324">
        <v>3</v>
      </c>
      <c r="C171" s="325"/>
      <c r="D171" s="325"/>
      <c r="E171" s="325"/>
      <c r="F171" s="326" t="s">
        <v>27</v>
      </c>
      <c r="G171" s="32">
        <f>+G172+G180+G189+G198+G201+G210+G225+G238</f>
        <v>6450000</v>
      </c>
      <c r="H171" s="32">
        <f t="shared" ref="H171:M171" si="130">+H172+H180+H189+H198+H201+H210+H225+H238</f>
        <v>48650000</v>
      </c>
      <c r="I171" s="32">
        <f t="shared" si="130"/>
        <v>57604970</v>
      </c>
      <c r="J171" s="32">
        <f t="shared" si="130"/>
        <v>4040000</v>
      </c>
      <c r="K171" s="32">
        <f t="shared" si="130"/>
        <v>1030000</v>
      </c>
      <c r="L171" s="32">
        <f t="shared" si="130"/>
        <v>0</v>
      </c>
      <c r="M171" s="32">
        <f t="shared" si="130"/>
        <v>6940000</v>
      </c>
      <c r="N171" s="32">
        <f t="shared" ref="N171:O171" si="131">+N172+N180+N189+N198+N201+N210+N225+N238</f>
        <v>124714970</v>
      </c>
      <c r="O171" s="32">
        <f t="shared" si="131"/>
        <v>117.54967967380362</v>
      </c>
    </row>
    <row r="172" spans="1:15" ht="12.75" x14ac:dyDescent="0.2">
      <c r="A172" s="327">
        <v>2</v>
      </c>
      <c r="B172" s="328">
        <v>3</v>
      </c>
      <c r="C172" s="328">
        <v>1</v>
      </c>
      <c r="D172" s="328"/>
      <c r="E172" s="328"/>
      <c r="F172" s="329" t="s">
        <v>28</v>
      </c>
      <c r="G172" s="31">
        <f>+G173+G175+G178</f>
        <v>0</v>
      </c>
      <c r="H172" s="31">
        <f t="shared" ref="H172:M172" si="132">+H173+H175+H178</f>
        <v>1500000</v>
      </c>
      <c r="I172" s="31">
        <f t="shared" si="132"/>
        <v>3823547.07</v>
      </c>
      <c r="J172" s="31">
        <f t="shared" si="132"/>
        <v>0</v>
      </c>
      <c r="K172" s="31">
        <f t="shared" si="132"/>
        <v>0</v>
      </c>
      <c r="L172" s="31">
        <f t="shared" si="132"/>
        <v>0</v>
      </c>
      <c r="M172" s="31">
        <f t="shared" si="132"/>
        <v>1200000</v>
      </c>
      <c r="N172" s="31">
        <f t="shared" ref="N172:O172" si="133">+N173+N175+N178</f>
        <v>6523547.0700000003</v>
      </c>
      <c r="O172" s="31">
        <f t="shared" si="133"/>
        <v>3.2286001527208166</v>
      </c>
    </row>
    <row r="173" spans="1:15" ht="12.75" x14ac:dyDescent="0.2">
      <c r="A173" s="330">
        <v>2</v>
      </c>
      <c r="B173" s="331">
        <v>3</v>
      </c>
      <c r="C173" s="331">
        <v>1</v>
      </c>
      <c r="D173" s="331">
        <v>1</v>
      </c>
      <c r="E173" s="331"/>
      <c r="F173" s="339" t="s">
        <v>133</v>
      </c>
      <c r="G173" s="29">
        <f>+G174</f>
        <v>0</v>
      </c>
      <c r="H173" s="29">
        <f t="shared" ref="H173:M173" si="134">+H174</f>
        <v>1500000</v>
      </c>
      <c r="I173" s="29">
        <f t="shared" si="134"/>
        <v>3823547.07</v>
      </c>
      <c r="J173" s="29">
        <f t="shared" si="134"/>
        <v>0</v>
      </c>
      <c r="K173" s="29">
        <f t="shared" si="134"/>
        <v>0</v>
      </c>
      <c r="L173" s="29">
        <f t="shared" si="134"/>
        <v>0</v>
      </c>
      <c r="M173" s="29">
        <f t="shared" si="134"/>
        <v>1200000</v>
      </c>
      <c r="N173" s="29">
        <f t="shared" ref="N173:O173" si="135">+N174</f>
        <v>6523547.0700000003</v>
      </c>
      <c r="O173" s="51">
        <f t="shared" si="135"/>
        <v>3.2286001527208166</v>
      </c>
    </row>
    <row r="174" spans="1:15" ht="12.75" x14ac:dyDescent="0.2">
      <c r="A174" s="340">
        <v>2</v>
      </c>
      <c r="B174" s="334">
        <v>3</v>
      </c>
      <c r="C174" s="334">
        <v>1</v>
      </c>
      <c r="D174" s="334">
        <v>1</v>
      </c>
      <c r="E174" s="334" t="s">
        <v>202</v>
      </c>
      <c r="F174" s="335" t="s">
        <v>133</v>
      </c>
      <c r="G174" s="27">
        <v>0</v>
      </c>
      <c r="H174" s="27">
        <v>1500000</v>
      </c>
      <c r="I174" s="27">
        <v>3823547.07</v>
      </c>
      <c r="J174" s="27"/>
      <c r="K174" s="27"/>
      <c r="L174" s="27"/>
      <c r="M174" s="27">
        <v>1200000</v>
      </c>
      <c r="N174" s="352">
        <f t="shared" ref="N174" si="136">SUBTOTAL(9,G174:M174)</f>
        <v>6523547.0700000003</v>
      </c>
      <c r="O174" s="353">
        <f t="shared" si="129"/>
        <v>3.2286001527208166</v>
      </c>
    </row>
    <row r="175" spans="1:15" ht="12.75" x14ac:dyDescent="0.2">
      <c r="A175" s="330">
        <v>2</v>
      </c>
      <c r="B175" s="331">
        <v>3</v>
      </c>
      <c r="C175" s="331">
        <v>1</v>
      </c>
      <c r="D175" s="331">
        <v>3</v>
      </c>
      <c r="E175" s="331"/>
      <c r="F175" s="339" t="s">
        <v>134</v>
      </c>
      <c r="G175" s="29">
        <f>SUM(G176:G177)</f>
        <v>0</v>
      </c>
      <c r="H175" s="29">
        <f t="shared" ref="H175:M175" si="137">SUM(H176:H177)</f>
        <v>0</v>
      </c>
      <c r="I175" s="29">
        <f t="shared" si="137"/>
        <v>0</v>
      </c>
      <c r="J175" s="29">
        <f t="shared" si="137"/>
        <v>0</v>
      </c>
      <c r="K175" s="29">
        <f t="shared" si="137"/>
        <v>0</v>
      </c>
      <c r="L175" s="29">
        <f t="shared" si="137"/>
        <v>0</v>
      </c>
      <c r="M175" s="29">
        <f t="shared" si="137"/>
        <v>0</v>
      </c>
      <c r="N175" s="29">
        <f t="shared" ref="N175:O175" si="138">SUM(N176:N177)</f>
        <v>0</v>
      </c>
      <c r="O175" s="51">
        <f t="shared" si="138"/>
        <v>0</v>
      </c>
    </row>
    <row r="176" spans="1:15" ht="12.75" x14ac:dyDescent="0.2">
      <c r="A176" s="340">
        <v>2</v>
      </c>
      <c r="B176" s="334">
        <v>3</v>
      </c>
      <c r="C176" s="334">
        <v>1</v>
      </c>
      <c r="D176" s="334">
        <v>3</v>
      </c>
      <c r="E176" s="334" t="s">
        <v>203</v>
      </c>
      <c r="F176" s="335" t="s">
        <v>135</v>
      </c>
      <c r="G176" s="27">
        <v>0</v>
      </c>
      <c r="H176" s="27">
        <v>0</v>
      </c>
      <c r="I176" s="27">
        <v>0</v>
      </c>
      <c r="J176" s="27">
        <v>0</v>
      </c>
      <c r="K176" s="27">
        <v>0</v>
      </c>
      <c r="L176" s="27">
        <v>0</v>
      </c>
      <c r="M176" s="27">
        <v>0</v>
      </c>
      <c r="N176" s="351">
        <f t="shared" ref="N176:N179" si="139">SUBTOTAL(9,G176:M176)</f>
        <v>0</v>
      </c>
      <c r="O176" s="354">
        <f t="shared" ref="O176:O179" si="140">IFERROR(N176/$N$18*100,"0.00")</f>
        <v>0</v>
      </c>
    </row>
    <row r="177" spans="1:15" ht="12.75" x14ac:dyDescent="0.2">
      <c r="A177" s="340">
        <v>2</v>
      </c>
      <c r="B177" s="334">
        <v>3</v>
      </c>
      <c r="C177" s="334">
        <v>1</v>
      </c>
      <c r="D177" s="334">
        <v>3</v>
      </c>
      <c r="E177" s="334" t="s">
        <v>204</v>
      </c>
      <c r="F177" s="335" t="s">
        <v>136</v>
      </c>
      <c r="G177" s="27">
        <v>0</v>
      </c>
      <c r="H177" s="27">
        <v>0</v>
      </c>
      <c r="I177" s="27">
        <v>0</v>
      </c>
      <c r="J177" s="27">
        <v>0</v>
      </c>
      <c r="K177" s="27">
        <v>0</v>
      </c>
      <c r="L177" s="27">
        <v>0</v>
      </c>
      <c r="M177" s="27">
        <v>0</v>
      </c>
      <c r="N177" s="351">
        <f t="shared" si="139"/>
        <v>0</v>
      </c>
      <c r="O177" s="354">
        <f t="shared" si="140"/>
        <v>0</v>
      </c>
    </row>
    <row r="178" spans="1:15" ht="12.75" x14ac:dyDescent="0.2">
      <c r="A178" s="330">
        <v>2</v>
      </c>
      <c r="B178" s="331">
        <v>3</v>
      </c>
      <c r="C178" s="331">
        <v>1</v>
      </c>
      <c r="D178" s="331">
        <v>4</v>
      </c>
      <c r="E178" s="331"/>
      <c r="F178" s="339" t="s">
        <v>137</v>
      </c>
      <c r="G178" s="28">
        <f>+G179</f>
        <v>0</v>
      </c>
      <c r="H178" s="28">
        <f t="shared" ref="H178:M178" si="141">+H179</f>
        <v>0</v>
      </c>
      <c r="I178" s="28">
        <f t="shared" si="141"/>
        <v>0</v>
      </c>
      <c r="J178" s="28">
        <f t="shared" si="141"/>
        <v>0</v>
      </c>
      <c r="K178" s="28">
        <f t="shared" si="141"/>
        <v>0</v>
      </c>
      <c r="L178" s="28">
        <f t="shared" si="141"/>
        <v>0</v>
      </c>
      <c r="M178" s="28">
        <f t="shared" si="141"/>
        <v>0</v>
      </c>
      <c r="N178" s="28">
        <f t="shared" ref="N178:O178" si="142">+N179</f>
        <v>0</v>
      </c>
      <c r="O178" s="51">
        <f t="shared" si="142"/>
        <v>0</v>
      </c>
    </row>
    <row r="179" spans="1:15" ht="12.75" x14ac:dyDescent="0.2">
      <c r="A179" s="340">
        <v>2</v>
      </c>
      <c r="B179" s="334">
        <v>3</v>
      </c>
      <c r="C179" s="334">
        <v>1</v>
      </c>
      <c r="D179" s="334">
        <v>4</v>
      </c>
      <c r="E179" s="334" t="s">
        <v>202</v>
      </c>
      <c r="F179" s="335" t="s">
        <v>137</v>
      </c>
      <c r="G179" s="27">
        <v>0</v>
      </c>
      <c r="H179" s="27">
        <v>0</v>
      </c>
      <c r="I179" s="27">
        <v>0</v>
      </c>
      <c r="J179" s="27">
        <v>0</v>
      </c>
      <c r="K179" s="27">
        <v>0</v>
      </c>
      <c r="L179" s="27">
        <v>0</v>
      </c>
      <c r="M179" s="27">
        <v>0</v>
      </c>
      <c r="N179" s="351">
        <f t="shared" si="139"/>
        <v>0</v>
      </c>
      <c r="O179" s="354">
        <f t="shared" si="140"/>
        <v>0</v>
      </c>
    </row>
    <row r="180" spans="1:15" ht="12.75" x14ac:dyDescent="0.2">
      <c r="A180" s="327">
        <v>2</v>
      </c>
      <c r="B180" s="328">
        <v>3</v>
      </c>
      <c r="C180" s="328">
        <v>2</v>
      </c>
      <c r="D180" s="328"/>
      <c r="E180" s="328"/>
      <c r="F180" s="329" t="s">
        <v>29</v>
      </c>
      <c r="G180" s="31">
        <f>+G181+G183+G185+G187</f>
        <v>0</v>
      </c>
      <c r="H180" s="31">
        <f t="shared" ref="H180:M180" si="143">+H181+H183+H185+H187</f>
        <v>0</v>
      </c>
      <c r="I180" s="31">
        <f t="shared" si="143"/>
        <v>800000</v>
      </c>
      <c r="J180" s="31">
        <f t="shared" si="143"/>
        <v>0</v>
      </c>
      <c r="K180" s="31">
        <f t="shared" si="143"/>
        <v>0</v>
      </c>
      <c r="L180" s="31">
        <f t="shared" si="143"/>
        <v>0</v>
      </c>
      <c r="M180" s="31">
        <f t="shared" si="143"/>
        <v>0</v>
      </c>
      <c r="N180" s="31">
        <f t="shared" ref="N180:O180" si="144">+N181+N183+N185+N187</f>
        <v>800000</v>
      </c>
      <c r="O180" s="31">
        <f t="shared" si="144"/>
        <v>0.39593185953307652</v>
      </c>
    </row>
    <row r="181" spans="1:15" ht="12.75" x14ac:dyDescent="0.2">
      <c r="A181" s="330">
        <v>2</v>
      </c>
      <c r="B181" s="331">
        <v>3</v>
      </c>
      <c r="C181" s="331">
        <v>2</v>
      </c>
      <c r="D181" s="331">
        <v>1</v>
      </c>
      <c r="E181" s="331"/>
      <c r="F181" s="339" t="s">
        <v>1007</v>
      </c>
      <c r="G181" s="28">
        <f>+G182</f>
        <v>0</v>
      </c>
      <c r="H181" s="28">
        <f t="shared" ref="H181:M181" si="145">+H182</f>
        <v>0</v>
      </c>
      <c r="I181" s="28">
        <f t="shared" si="145"/>
        <v>800000</v>
      </c>
      <c r="J181" s="28">
        <f t="shared" si="145"/>
        <v>0</v>
      </c>
      <c r="K181" s="28">
        <f t="shared" si="145"/>
        <v>0</v>
      </c>
      <c r="L181" s="28">
        <f t="shared" si="145"/>
        <v>0</v>
      </c>
      <c r="M181" s="28">
        <f t="shared" si="145"/>
        <v>0</v>
      </c>
      <c r="N181" s="28">
        <f t="shared" ref="N181:O181" si="146">N182</f>
        <v>800000</v>
      </c>
      <c r="O181" s="51">
        <f t="shared" si="146"/>
        <v>0.39593185953307652</v>
      </c>
    </row>
    <row r="182" spans="1:15" ht="12.75" x14ac:dyDescent="0.2">
      <c r="A182" s="340">
        <v>2</v>
      </c>
      <c r="B182" s="334">
        <v>3</v>
      </c>
      <c r="C182" s="334">
        <v>2</v>
      </c>
      <c r="D182" s="334">
        <v>1</v>
      </c>
      <c r="E182" s="334" t="s">
        <v>202</v>
      </c>
      <c r="F182" s="335" t="s">
        <v>1007</v>
      </c>
      <c r="G182" s="27">
        <v>0</v>
      </c>
      <c r="H182" s="27">
        <v>0</v>
      </c>
      <c r="I182" s="27">
        <v>800000</v>
      </c>
      <c r="J182" s="27">
        <v>0</v>
      </c>
      <c r="K182" s="27">
        <v>0</v>
      </c>
      <c r="L182" s="27">
        <v>0</v>
      </c>
      <c r="M182" s="27">
        <v>0</v>
      </c>
      <c r="N182" s="351">
        <f>SUBTOTAL(9,G182:M182)</f>
        <v>800000</v>
      </c>
      <c r="O182" s="354">
        <f>IFERROR(N182/$N$18*100,"0.00")</f>
        <v>0.39593185953307652</v>
      </c>
    </row>
    <row r="183" spans="1:15" ht="12.75" x14ac:dyDescent="0.2">
      <c r="A183" s="330">
        <v>2</v>
      </c>
      <c r="B183" s="331">
        <v>3</v>
      </c>
      <c r="C183" s="331">
        <v>2</v>
      </c>
      <c r="D183" s="331">
        <v>2</v>
      </c>
      <c r="E183" s="331"/>
      <c r="F183" s="339" t="s">
        <v>138</v>
      </c>
      <c r="G183" s="28">
        <f>+G184</f>
        <v>0</v>
      </c>
      <c r="H183" s="28">
        <f t="shared" ref="H183:M183" si="147">+H184</f>
        <v>0</v>
      </c>
      <c r="I183" s="28">
        <f t="shared" si="147"/>
        <v>0</v>
      </c>
      <c r="J183" s="28">
        <f t="shared" si="147"/>
        <v>0</v>
      </c>
      <c r="K183" s="28">
        <f t="shared" si="147"/>
        <v>0</v>
      </c>
      <c r="L183" s="28">
        <f t="shared" si="147"/>
        <v>0</v>
      </c>
      <c r="M183" s="28">
        <f t="shared" si="147"/>
        <v>0</v>
      </c>
      <c r="N183" s="28">
        <f t="shared" ref="N183:O185" si="148">+N184</f>
        <v>0</v>
      </c>
      <c r="O183" s="51">
        <f t="shared" si="148"/>
        <v>0</v>
      </c>
    </row>
    <row r="184" spans="1:15" ht="12.75" x14ac:dyDescent="0.2">
      <c r="A184" s="340">
        <v>2</v>
      </c>
      <c r="B184" s="334">
        <v>3</v>
      </c>
      <c r="C184" s="334">
        <v>2</v>
      </c>
      <c r="D184" s="334">
        <v>2</v>
      </c>
      <c r="E184" s="334" t="s">
        <v>202</v>
      </c>
      <c r="F184" s="335" t="s">
        <v>138</v>
      </c>
      <c r="G184" s="27">
        <v>0</v>
      </c>
      <c r="H184" s="27">
        <v>0</v>
      </c>
      <c r="I184" s="27">
        <v>0</v>
      </c>
      <c r="J184" s="27">
        <v>0</v>
      </c>
      <c r="K184" s="27">
        <v>0</v>
      </c>
      <c r="L184" s="27">
        <v>0</v>
      </c>
      <c r="M184" s="27">
        <v>0</v>
      </c>
      <c r="N184" s="351">
        <f>SUBTOTAL(9,G184:M184)</f>
        <v>0</v>
      </c>
      <c r="O184" s="353">
        <f>IFERROR(N184/$N$18*100,"0.00")</f>
        <v>0</v>
      </c>
    </row>
    <row r="185" spans="1:15" ht="12.75" x14ac:dyDescent="0.2">
      <c r="A185" s="330">
        <v>2</v>
      </c>
      <c r="B185" s="331">
        <v>3</v>
      </c>
      <c r="C185" s="331">
        <v>2</v>
      </c>
      <c r="D185" s="331">
        <v>3</v>
      </c>
      <c r="E185" s="331"/>
      <c r="F185" s="339" t="s">
        <v>139</v>
      </c>
      <c r="G185" s="28">
        <f>+G186</f>
        <v>0</v>
      </c>
      <c r="H185" s="28">
        <f t="shared" ref="H185:M185" si="149">+H186</f>
        <v>0</v>
      </c>
      <c r="I185" s="28">
        <f t="shared" si="149"/>
        <v>0</v>
      </c>
      <c r="J185" s="28">
        <f t="shared" si="149"/>
        <v>0</v>
      </c>
      <c r="K185" s="28">
        <f t="shared" si="149"/>
        <v>0</v>
      </c>
      <c r="L185" s="28">
        <f t="shared" si="149"/>
        <v>0</v>
      </c>
      <c r="M185" s="28">
        <f t="shared" si="149"/>
        <v>0</v>
      </c>
      <c r="N185" s="28">
        <f t="shared" si="148"/>
        <v>0</v>
      </c>
      <c r="O185" s="51">
        <f t="shared" ref="O185" si="150">+O186</f>
        <v>0</v>
      </c>
    </row>
    <row r="186" spans="1:15" ht="12.75" x14ac:dyDescent="0.2">
      <c r="A186" s="340">
        <v>2</v>
      </c>
      <c r="B186" s="334">
        <v>3</v>
      </c>
      <c r="C186" s="334">
        <v>2</v>
      </c>
      <c r="D186" s="334">
        <v>3</v>
      </c>
      <c r="E186" s="334" t="s">
        <v>202</v>
      </c>
      <c r="F186" s="335" t="s">
        <v>139</v>
      </c>
      <c r="G186" s="27">
        <v>0</v>
      </c>
      <c r="H186" s="27">
        <v>0</v>
      </c>
      <c r="I186" s="27">
        <v>0</v>
      </c>
      <c r="J186" s="27">
        <v>0</v>
      </c>
      <c r="K186" s="27">
        <v>0</v>
      </c>
      <c r="L186" s="27">
        <v>0</v>
      </c>
      <c r="M186" s="27">
        <v>0</v>
      </c>
      <c r="N186" s="351">
        <f>SUBTOTAL(9,G186:M186)</f>
        <v>0</v>
      </c>
      <c r="O186" s="354">
        <f>IFERROR(N186/$N$18*100,"0.00")</f>
        <v>0</v>
      </c>
    </row>
    <row r="187" spans="1:15" ht="12.75" x14ac:dyDescent="0.2">
      <c r="A187" s="330">
        <v>2</v>
      </c>
      <c r="B187" s="331">
        <v>3</v>
      </c>
      <c r="C187" s="331">
        <v>2</v>
      </c>
      <c r="D187" s="331">
        <v>4</v>
      </c>
      <c r="E187" s="331"/>
      <c r="F187" s="339" t="s">
        <v>30</v>
      </c>
      <c r="G187" s="28">
        <f>+G188</f>
        <v>0</v>
      </c>
      <c r="H187" s="28">
        <f t="shared" ref="H187:M187" si="151">+H188</f>
        <v>0</v>
      </c>
      <c r="I187" s="28">
        <f t="shared" si="151"/>
        <v>0</v>
      </c>
      <c r="J187" s="28">
        <f t="shared" si="151"/>
        <v>0</v>
      </c>
      <c r="K187" s="28">
        <f t="shared" si="151"/>
        <v>0</v>
      </c>
      <c r="L187" s="28">
        <f t="shared" si="151"/>
        <v>0</v>
      </c>
      <c r="M187" s="28">
        <f t="shared" si="151"/>
        <v>0</v>
      </c>
      <c r="N187" s="28">
        <f t="shared" ref="N187:O187" si="152">+N188</f>
        <v>0</v>
      </c>
      <c r="O187" s="51">
        <f t="shared" si="152"/>
        <v>0</v>
      </c>
    </row>
    <row r="188" spans="1:15" ht="12.75" x14ac:dyDescent="0.2">
      <c r="A188" s="340">
        <v>2</v>
      </c>
      <c r="B188" s="334">
        <v>3</v>
      </c>
      <c r="C188" s="334">
        <v>2</v>
      </c>
      <c r="D188" s="334">
        <v>4</v>
      </c>
      <c r="E188" s="334" t="s">
        <v>202</v>
      </c>
      <c r="F188" s="335" t="s">
        <v>30</v>
      </c>
      <c r="G188" s="27">
        <v>0</v>
      </c>
      <c r="H188" s="27">
        <v>0</v>
      </c>
      <c r="I188" s="27">
        <v>0</v>
      </c>
      <c r="J188" s="27">
        <v>0</v>
      </c>
      <c r="K188" s="27">
        <v>0</v>
      </c>
      <c r="L188" s="27">
        <v>0</v>
      </c>
      <c r="M188" s="27">
        <v>0</v>
      </c>
      <c r="N188" s="351">
        <f>SUBTOTAL(9,G188:M188)</f>
        <v>0</v>
      </c>
      <c r="O188" s="353">
        <f>IFERROR(N188/$N$18*100,"0.00")</f>
        <v>0</v>
      </c>
    </row>
    <row r="189" spans="1:15" ht="12.75" x14ac:dyDescent="0.2">
      <c r="A189" s="327">
        <v>2</v>
      </c>
      <c r="B189" s="328">
        <v>3</v>
      </c>
      <c r="C189" s="328">
        <v>3</v>
      </c>
      <c r="D189" s="328"/>
      <c r="E189" s="328"/>
      <c r="F189" s="329" t="s">
        <v>249</v>
      </c>
      <c r="G189" s="31">
        <f>+G190+G192+G194+G196</f>
        <v>0</v>
      </c>
      <c r="H189" s="31">
        <f t="shared" ref="H189:M189" si="153">+H190+H192+H194+H196</f>
        <v>0</v>
      </c>
      <c r="I189" s="31">
        <f t="shared" si="153"/>
        <v>0</v>
      </c>
      <c r="J189" s="31">
        <f t="shared" si="153"/>
        <v>0</v>
      </c>
      <c r="K189" s="31">
        <f t="shared" si="153"/>
        <v>0</v>
      </c>
      <c r="L189" s="31">
        <f t="shared" si="153"/>
        <v>0</v>
      </c>
      <c r="M189" s="31">
        <f t="shared" si="153"/>
        <v>0</v>
      </c>
      <c r="N189" s="31">
        <f>+N190+N192+N194+N196</f>
        <v>0</v>
      </c>
      <c r="O189" s="31">
        <f t="shared" ref="O189" si="154">+O190+O192+O194+O196</f>
        <v>55.826392194163795</v>
      </c>
    </row>
    <row r="190" spans="1:15" ht="12.75" x14ac:dyDescent="0.2">
      <c r="A190" s="330">
        <v>2</v>
      </c>
      <c r="B190" s="331">
        <v>3</v>
      </c>
      <c r="C190" s="331">
        <v>3</v>
      </c>
      <c r="D190" s="331">
        <v>1</v>
      </c>
      <c r="E190" s="331"/>
      <c r="F190" s="339" t="s">
        <v>140</v>
      </c>
      <c r="G190" s="29">
        <f>G191</f>
        <v>0</v>
      </c>
      <c r="H190" s="29">
        <f t="shared" ref="H190:M190" si="155">H191</f>
        <v>0</v>
      </c>
      <c r="I190" s="29">
        <f t="shared" si="155"/>
        <v>0</v>
      </c>
      <c r="J190" s="29">
        <f t="shared" si="155"/>
        <v>0</v>
      </c>
      <c r="K190" s="29">
        <f t="shared" si="155"/>
        <v>0</v>
      </c>
      <c r="L190" s="29">
        <f t="shared" si="155"/>
        <v>0</v>
      </c>
      <c r="M190" s="29">
        <f t="shared" si="155"/>
        <v>0</v>
      </c>
      <c r="N190" s="28">
        <f t="shared" ref="N190:O190" si="156">N191</f>
        <v>0</v>
      </c>
      <c r="O190" s="51">
        <f t="shared" si="156"/>
        <v>0</v>
      </c>
    </row>
    <row r="191" spans="1:15" ht="12.75" x14ac:dyDescent="0.2">
      <c r="A191" s="340">
        <v>2</v>
      </c>
      <c r="B191" s="334">
        <v>3</v>
      </c>
      <c r="C191" s="334">
        <v>3</v>
      </c>
      <c r="D191" s="334">
        <v>1</v>
      </c>
      <c r="E191" s="334" t="s">
        <v>202</v>
      </c>
      <c r="F191" s="335" t="s">
        <v>140</v>
      </c>
      <c r="G191" s="27">
        <v>0</v>
      </c>
      <c r="H191" s="27">
        <v>0</v>
      </c>
      <c r="I191" s="27">
        <v>0</v>
      </c>
      <c r="J191" s="27">
        <v>0</v>
      </c>
      <c r="K191" s="27">
        <v>0</v>
      </c>
      <c r="L191" s="27">
        <v>0</v>
      </c>
      <c r="M191" s="27">
        <v>0</v>
      </c>
      <c r="N191" s="351">
        <f>SUBTOTAL(9,G191:M191)</f>
        <v>0</v>
      </c>
      <c r="O191" s="354">
        <f>IFERROR(N191/$N$18*100,"0.00")</f>
        <v>0</v>
      </c>
    </row>
    <row r="192" spans="1:15" ht="12.75" x14ac:dyDescent="0.2">
      <c r="A192" s="330">
        <v>2</v>
      </c>
      <c r="B192" s="331">
        <v>3</v>
      </c>
      <c r="C192" s="331">
        <v>3</v>
      </c>
      <c r="D192" s="331">
        <v>2</v>
      </c>
      <c r="E192" s="331"/>
      <c r="F192" s="339" t="s">
        <v>141</v>
      </c>
      <c r="G192" s="28">
        <f>+G193</f>
        <v>0</v>
      </c>
      <c r="H192" s="28">
        <f t="shared" ref="H192:M192" si="157">+H193</f>
        <v>0</v>
      </c>
      <c r="I192" s="28">
        <f t="shared" si="157"/>
        <v>0</v>
      </c>
      <c r="J192" s="28">
        <f t="shared" si="157"/>
        <v>0</v>
      </c>
      <c r="K192" s="28">
        <f t="shared" si="157"/>
        <v>0</v>
      </c>
      <c r="L192" s="28">
        <f t="shared" si="157"/>
        <v>0</v>
      </c>
      <c r="M192" s="28">
        <f t="shared" si="157"/>
        <v>0</v>
      </c>
      <c r="N192" s="28">
        <f t="shared" ref="N192" si="158">+N193</f>
        <v>0</v>
      </c>
      <c r="O192" s="51">
        <f>SUM(O193:O195)</f>
        <v>0</v>
      </c>
    </row>
    <row r="193" spans="1:15" ht="12.75" x14ac:dyDescent="0.2">
      <c r="A193" s="340">
        <v>2</v>
      </c>
      <c r="B193" s="334">
        <v>3</v>
      </c>
      <c r="C193" s="334">
        <v>3</v>
      </c>
      <c r="D193" s="334">
        <v>2</v>
      </c>
      <c r="E193" s="334" t="s">
        <v>202</v>
      </c>
      <c r="F193" s="335" t="s">
        <v>141</v>
      </c>
      <c r="G193" s="27">
        <v>0</v>
      </c>
      <c r="H193" s="27">
        <v>0</v>
      </c>
      <c r="I193" s="27">
        <v>0</v>
      </c>
      <c r="J193" s="27">
        <v>0</v>
      </c>
      <c r="K193" s="27">
        <v>0</v>
      </c>
      <c r="L193" s="27">
        <v>0</v>
      </c>
      <c r="M193" s="27">
        <v>0</v>
      </c>
      <c r="N193" s="351">
        <f>SUBTOTAL(9,G193:M193)</f>
        <v>0</v>
      </c>
      <c r="O193" s="354">
        <f>IFERROR(N193/$N$18*100,"0.00")</f>
        <v>0</v>
      </c>
    </row>
    <row r="194" spans="1:15" ht="12.75" x14ac:dyDescent="0.2">
      <c r="A194" s="330">
        <v>2</v>
      </c>
      <c r="B194" s="331">
        <v>3</v>
      </c>
      <c r="C194" s="331">
        <v>3</v>
      </c>
      <c r="D194" s="331">
        <v>3</v>
      </c>
      <c r="E194" s="331"/>
      <c r="F194" s="339" t="s">
        <v>142</v>
      </c>
      <c r="G194" s="28">
        <f>+G195</f>
        <v>0</v>
      </c>
      <c r="H194" s="28">
        <f t="shared" ref="H194:M194" si="159">+H195</f>
        <v>0</v>
      </c>
      <c r="I194" s="28">
        <f t="shared" si="159"/>
        <v>0</v>
      </c>
      <c r="J194" s="28">
        <f t="shared" si="159"/>
        <v>0</v>
      </c>
      <c r="K194" s="28">
        <f t="shared" si="159"/>
        <v>0</v>
      </c>
      <c r="L194" s="28">
        <f t="shared" si="159"/>
        <v>0</v>
      </c>
      <c r="M194" s="28">
        <f t="shared" si="159"/>
        <v>0</v>
      </c>
      <c r="N194" s="28">
        <f t="shared" ref="N194:O194" si="160">+N195</f>
        <v>0</v>
      </c>
      <c r="O194" s="51">
        <f t="shared" si="160"/>
        <v>0</v>
      </c>
    </row>
    <row r="195" spans="1:15" ht="12.75" x14ac:dyDescent="0.2">
      <c r="A195" s="340">
        <v>2</v>
      </c>
      <c r="B195" s="334">
        <v>3</v>
      </c>
      <c r="C195" s="334">
        <v>3</v>
      </c>
      <c r="D195" s="334">
        <v>3</v>
      </c>
      <c r="E195" s="334" t="s">
        <v>202</v>
      </c>
      <c r="F195" s="335" t="s">
        <v>142</v>
      </c>
      <c r="G195" s="27">
        <v>0</v>
      </c>
      <c r="H195" s="27">
        <v>0</v>
      </c>
      <c r="I195" s="27">
        <v>0</v>
      </c>
      <c r="J195" s="27">
        <v>0</v>
      </c>
      <c r="K195" s="27">
        <v>0</v>
      </c>
      <c r="L195" s="27">
        <v>0</v>
      </c>
      <c r="M195" s="27">
        <v>0</v>
      </c>
      <c r="N195" s="351">
        <f>SUBTOTAL(9,G195:M195)</f>
        <v>0</v>
      </c>
      <c r="O195" s="354">
        <f>IFERROR(N195/$N$18*100,"0.00")</f>
        <v>0</v>
      </c>
    </row>
    <row r="196" spans="1:15" ht="12.75" x14ac:dyDescent="0.2">
      <c r="A196" s="330">
        <v>2</v>
      </c>
      <c r="B196" s="331">
        <v>3</v>
      </c>
      <c r="C196" s="331">
        <v>3</v>
      </c>
      <c r="D196" s="331">
        <v>4</v>
      </c>
      <c r="E196" s="331"/>
      <c r="F196" s="339" t="s">
        <v>143</v>
      </c>
      <c r="G196" s="28">
        <f>+G197</f>
        <v>0</v>
      </c>
      <c r="H196" s="28">
        <f t="shared" ref="H196:M196" si="161">+H197</f>
        <v>0</v>
      </c>
      <c r="I196" s="28">
        <f t="shared" si="161"/>
        <v>0</v>
      </c>
      <c r="J196" s="28">
        <f t="shared" si="161"/>
        <v>0</v>
      </c>
      <c r="K196" s="28">
        <f t="shared" si="161"/>
        <v>0</v>
      </c>
      <c r="L196" s="28">
        <f t="shared" si="161"/>
        <v>0</v>
      </c>
      <c r="M196" s="28">
        <f t="shared" si="161"/>
        <v>0</v>
      </c>
      <c r="N196" s="28">
        <f>+N197</f>
        <v>0</v>
      </c>
      <c r="O196" s="51">
        <f>SUM(O197:O200)</f>
        <v>55.826392194163795</v>
      </c>
    </row>
    <row r="197" spans="1:15" ht="12.75" x14ac:dyDescent="0.2">
      <c r="A197" s="340">
        <v>2</v>
      </c>
      <c r="B197" s="334">
        <v>3</v>
      </c>
      <c r="C197" s="334">
        <v>3</v>
      </c>
      <c r="D197" s="334">
        <v>4</v>
      </c>
      <c r="E197" s="334" t="s">
        <v>202</v>
      </c>
      <c r="F197" s="335" t="s">
        <v>143</v>
      </c>
      <c r="G197" s="27">
        <v>0</v>
      </c>
      <c r="H197" s="27">
        <v>0</v>
      </c>
      <c r="I197" s="27">
        <v>0</v>
      </c>
      <c r="J197" s="27">
        <v>0</v>
      </c>
      <c r="K197" s="27">
        <v>0</v>
      </c>
      <c r="L197" s="27">
        <v>0</v>
      </c>
      <c r="M197" s="27">
        <v>0</v>
      </c>
      <c r="N197" s="351">
        <f>SUBTOTAL(9,G197:M197)</f>
        <v>0</v>
      </c>
      <c r="O197" s="354">
        <f>IFERROR(N197/$N$18*100,"0.00")</f>
        <v>0</v>
      </c>
    </row>
    <row r="198" spans="1:15" ht="12.75" x14ac:dyDescent="0.2">
      <c r="A198" s="327">
        <v>2</v>
      </c>
      <c r="B198" s="328">
        <v>3</v>
      </c>
      <c r="C198" s="328">
        <v>4</v>
      </c>
      <c r="D198" s="328"/>
      <c r="E198" s="328"/>
      <c r="F198" s="329" t="s">
        <v>250</v>
      </c>
      <c r="G198" s="31">
        <f>+G199</f>
        <v>0</v>
      </c>
      <c r="H198" s="31">
        <f t="shared" ref="H198:M199" si="162">+H199</f>
        <v>20600000</v>
      </c>
      <c r="I198" s="31">
        <f t="shared" si="162"/>
        <v>17000000</v>
      </c>
      <c r="J198" s="31">
        <f t="shared" si="162"/>
        <v>0</v>
      </c>
      <c r="K198" s="31">
        <f t="shared" si="162"/>
        <v>0</v>
      </c>
      <c r="L198" s="31">
        <f t="shared" si="162"/>
        <v>0</v>
      </c>
      <c r="M198" s="31">
        <f t="shared" si="162"/>
        <v>0</v>
      </c>
      <c r="N198" s="31">
        <f t="shared" ref="N198:O199" si="163">+N199</f>
        <v>37600000</v>
      </c>
      <c r="O198" s="50">
        <f t="shared" si="163"/>
        <v>18.608797398054598</v>
      </c>
    </row>
    <row r="199" spans="1:15" ht="12.75" x14ac:dyDescent="0.2">
      <c r="A199" s="330">
        <v>2</v>
      </c>
      <c r="B199" s="331">
        <v>3</v>
      </c>
      <c r="C199" s="331">
        <v>4</v>
      </c>
      <c r="D199" s="331">
        <v>1</v>
      </c>
      <c r="E199" s="331"/>
      <c r="F199" s="339" t="s">
        <v>144</v>
      </c>
      <c r="G199" s="28">
        <f>+G200</f>
        <v>0</v>
      </c>
      <c r="H199" s="28">
        <f t="shared" si="162"/>
        <v>20600000</v>
      </c>
      <c r="I199" s="28">
        <f t="shared" si="162"/>
        <v>17000000</v>
      </c>
      <c r="J199" s="28">
        <f t="shared" si="162"/>
        <v>0</v>
      </c>
      <c r="K199" s="28">
        <f t="shared" si="162"/>
        <v>0</v>
      </c>
      <c r="L199" s="28">
        <f t="shared" si="162"/>
        <v>0</v>
      </c>
      <c r="M199" s="28">
        <f t="shared" si="162"/>
        <v>0</v>
      </c>
      <c r="N199" s="28">
        <f>+N200</f>
        <v>37600000</v>
      </c>
      <c r="O199" s="51">
        <f t="shared" si="163"/>
        <v>18.608797398054598</v>
      </c>
    </row>
    <row r="200" spans="1:15" ht="12.75" x14ac:dyDescent="0.2">
      <c r="A200" s="340">
        <v>2</v>
      </c>
      <c r="B200" s="334">
        <v>3</v>
      </c>
      <c r="C200" s="334">
        <v>4</v>
      </c>
      <c r="D200" s="334">
        <v>1</v>
      </c>
      <c r="E200" s="334" t="s">
        <v>202</v>
      </c>
      <c r="F200" s="335" t="s">
        <v>144</v>
      </c>
      <c r="G200" s="27">
        <v>0</v>
      </c>
      <c r="H200" s="27">
        <v>20600000</v>
      </c>
      <c r="I200" s="27">
        <v>17000000</v>
      </c>
      <c r="J200" s="27">
        <v>0</v>
      </c>
      <c r="K200" s="27">
        <v>0</v>
      </c>
      <c r="L200" s="27">
        <v>0</v>
      </c>
      <c r="M200" s="27">
        <v>0</v>
      </c>
      <c r="N200" s="351">
        <f>SUBTOTAL(9,G200:M200)</f>
        <v>37600000</v>
      </c>
      <c r="O200" s="354">
        <f>IFERROR(N200/$N$18*100,"0.00")</f>
        <v>18.608797398054598</v>
      </c>
    </row>
    <row r="201" spans="1:15" ht="12.75" x14ac:dyDescent="0.2">
      <c r="A201" s="327">
        <v>2</v>
      </c>
      <c r="B201" s="328">
        <v>3</v>
      </c>
      <c r="C201" s="328">
        <v>5</v>
      </c>
      <c r="D201" s="328"/>
      <c r="E201" s="328"/>
      <c r="F201" s="329" t="s">
        <v>146</v>
      </c>
      <c r="G201" s="31">
        <f>+G202+G204+G206+G208</f>
        <v>0</v>
      </c>
      <c r="H201" s="31">
        <f t="shared" ref="H201:M201" si="164">+H202+H204+H206+H208</f>
        <v>0</v>
      </c>
      <c r="I201" s="31">
        <f t="shared" si="164"/>
        <v>0</v>
      </c>
      <c r="J201" s="31">
        <f t="shared" si="164"/>
        <v>0</v>
      </c>
      <c r="K201" s="31">
        <f t="shared" si="164"/>
        <v>0</v>
      </c>
      <c r="L201" s="31">
        <f t="shared" si="164"/>
        <v>0</v>
      </c>
      <c r="M201" s="31">
        <f t="shared" si="164"/>
        <v>1090000</v>
      </c>
      <c r="N201" s="31">
        <f t="shared" ref="N201:O201" si="165">+N202+N204+N206+N208</f>
        <v>1090000</v>
      </c>
      <c r="O201" s="31">
        <f t="shared" si="165"/>
        <v>0.53945715861381682</v>
      </c>
    </row>
    <row r="202" spans="1:15" ht="12.75" x14ac:dyDescent="0.2">
      <c r="A202" s="330">
        <v>2</v>
      </c>
      <c r="B202" s="331">
        <v>3</v>
      </c>
      <c r="C202" s="331">
        <v>5</v>
      </c>
      <c r="D202" s="331">
        <v>2</v>
      </c>
      <c r="E202" s="331"/>
      <c r="F202" s="339" t="s">
        <v>1008</v>
      </c>
      <c r="G202" s="28">
        <f>+G203</f>
        <v>0</v>
      </c>
      <c r="H202" s="28">
        <f t="shared" ref="H202:M202" si="166">+H203</f>
        <v>0</v>
      </c>
      <c r="I202" s="28">
        <f t="shared" si="166"/>
        <v>0</v>
      </c>
      <c r="J202" s="28">
        <f t="shared" si="166"/>
        <v>0</v>
      </c>
      <c r="K202" s="28">
        <f t="shared" si="166"/>
        <v>0</v>
      </c>
      <c r="L202" s="28">
        <f t="shared" si="166"/>
        <v>0</v>
      </c>
      <c r="M202" s="28">
        <f t="shared" si="166"/>
        <v>0</v>
      </c>
      <c r="N202" s="28">
        <f t="shared" ref="N202:O202" si="167">+N203</f>
        <v>0</v>
      </c>
      <c r="O202" s="51">
        <f t="shared" si="167"/>
        <v>0</v>
      </c>
    </row>
    <row r="203" spans="1:15" ht="12.75" x14ac:dyDescent="0.2">
      <c r="A203" s="340">
        <v>2</v>
      </c>
      <c r="B203" s="334">
        <v>3</v>
      </c>
      <c r="C203" s="334">
        <v>5</v>
      </c>
      <c r="D203" s="334">
        <v>2</v>
      </c>
      <c r="E203" s="334" t="s">
        <v>202</v>
      </c>
      <c r="F203" s="335" t="s">
        <v>1008</v>
      </c>
      <c r="G203" s="27">
        <v>0</v>
      </c>
      <c r="H203" s="27">
        <v>0</v>
      </c>
      <c r="I203" s="27">
        <v>0</v>
      </c>
      <c r="J203" s="27">
        <v>0</v>
      </c>
      <c r="K203" s="27">
        <v>0</v>
      </c>
      <c r="L203" s="27">
        <v>0</v>
      </c>
      <c r="M203" s="27">
        <v>0</v>
      </c>
      <c r="N203" s="351">
        <f t="shared" ref="N203:N207" si="168">SUBTOTAL(9,G203:M203)</f>
        <v>0</v>
      </c>
      <c r="O203" s="354">
        <f t="shared" ref="O203:O207" si="169">IFERROR(N203/$N$18*100,"0.00")</f>
        <v>0</v>
      </c>
    </row>
    <row r="204" spans="1:15" ht="12.75" x14ac:dyDescent="0.2">
      <c r="A204" s="330">
        <v>2</v>
      </c>
      <c r="B204" s="331">
        <v>3</v>
      </c>
      <c r="C204" s="331">
        <v>5</v>
      </c>
      <c r="D204" s="331">
        <v>3</v>
      </c>
      <c r="E204" s="331"/>
      <c r="F204" s="339" t="s">
        <v>145</v>
      </c>
      <c r="G204" s="28">
        <f>+G205</f>
        <v>0</v>
      </c>
      <c r="H204" s="28">
        <f t="shared" ref="H204:M204" si="170">+H205</f>
        <v>0</v>
      </c>
      <c r="I204" s="28">
        <f t="shared" si="170"/>
        <v>0</v>
      </c>
      <c r="J204" s="28">
        <f t="shared" si="170"/>
        <v>0</v>
      </c>
      <c r="K204" s="28">
        <f t="shared" si="170"/>
        <v>0</v>
      </c>
      <c r="L204" s="28">
        <f t="shared" si="170"/>
        <v>0</v>
      </c>
      <c r="M204" s="28">
        <f t="shared" si="170"/>
        <v>490000</v>
      </c>
      <c r="N204" s="28">
        <f t="shared" ref="N204:O204" si="171">+N205</f>
        <v>490000</v>
      </c>
      <c r="O204" s="51">
        <f t="shared" si="171"/>
        <v>0.24250826396400937</v>
      </c>
    </row>
    <row r="205" spans="1:15" ht="12.75" x14ac:dyDescent="0.2">
      <c r="A205" s="340">
        <v>2</v>
      </c>
      <c r="B205" s="334">
        <v>3</v>
      </c>
      <c r="C205" s="334">
        <v>5</v>
      </c>
      <c r="D205" s="334">
        <v>3</v>
      </c>
      <c r="E205" s="334" t="s">
        <v>202</v>
      </c>
      <c r="F205" s="335" t="s">
        <v>145</v>
      </c>
      <c r="G205" s="27">
        <v>0</v>
      </c>
      <c r="H205" s="27">
        <v>0</v>
      </c>
      <c r="I205" s="27">
        <v>0</v>
      </c>
      <c r="J205" s="27">
        <v>0</v>
      </c>
      <c r="K205" s="27">
        <v>0</v>
      </c>
      <c r="L205" s="27">
        <v>0</v>
      </c>
      <c r="M205" s="27">
        <v>490000</v>
      </c>
      <c r="N205" s="351">
        <f t="shared" si="168"/>
        <v>490000</v>
      </c>
      <c r="O205" s="354">
        <f t="shared" si="169"/>
        <v>0.24250826396400937</v>
      </c>
    </row>
    <row r="206" spans="1:15" ht="12.75" x14ac:dyDescent="0.2">
      <c r="A206" s="330">
        <v>2</v>
      </c>
      <c r="B206" s="331">
        <v>3</v>
      </c>
      <c r="C206" s="331">
        <v>5</v>
      </c>
      <c r="D206" s="331">
        <v>4</v>
      </c>
      <c r="E206" s="331"/>
      <c r="F206" s="339" t="s">
        <v>1009</v>
      </c>
      <c r="G206" s="28">
        <f>+G207</f>
        <v>0</v>
      </c>
      <c r="H206" s="28">
        <f t="shared" ref="H206:M206" si="172">+H207</f>
        <v>0</v>
      </c>
      <c r="I206" s="28">
        <f t="shared" si="172"/>
        <v>0</v>
      </c>
      <c r="J206" s="28">
        <f t="shared" si="172"/>
        <v>0</v>
      </c>
      <c r="K206" s="28">
        <f t="shared" si="172"/>
        <v>0</v>
      </c>
      <c r="L206" s="28">
        <f t="shared" si="172"/>
        <v>0</v>
      </c>
      <c r="M206" s="28">
        <f t="shared" si="172"/>
        <v>0</v>
      </c>
      <c r="N206" s="28">
        <f t="shared" ref="N206:O206" si="173">+N207</f>
        <v>0</v>
      </c>
      <c r="O206" s="51">
        <f t="shared" si="173"/>
        <v>0</v>
      </c>
    </row>
    <row r="207" spans="1:15" ht="12.75" x14ac:dyDescent="0.2">
      <c r="A207" s="340">
        <v>2</v>
      </c>
      <c r="B207" s="334">
        <v>3</v>
      </c>
      <c r="C207" s="334">
        <v>5</v>
      </c>
      <c r="D207" s="334">
        <v>4</v>
      </c>
      <c r="E207" s="334" t="s">
        <v>202</v>
      </c>
      <c r="F207" s="335" t="s">
        <v>1009</v>
      </c>
      <c r="G207" s="27">
        <v>0</v>
      </c>
      <c r="H207" s="27">
        <v>0</v>
      </c>
      <c r="I207" s="27">
        <v>0</v>
      </c>
      <c r="J207" s="27">
        <v>0</v>
      </c>
      <c r="K207" s="27">
        <v>0</v>
      </c>
      <c r="L207" s="27">
        <v>0</v>
      </c>
      <c r="M207" s="27">
        <v>0</v>
      </c>
      <c r="N207" s="351">
        <f t="shared" si="168"/>
        <v>0</v>
      </c>
      <c r="O207" s="354">
        <f t="shared" si="169"/>
        <v>0</v>
      </c>
    </row>
    <row r="208" spans="1:15" ht="12.75" x14ac:dyDescent="0.2">
      <c r="A208" s="330">
        <v>2</v>
      </c>
      <c r="B208" s="331">
        <v>3</v>
      </c>
      <c r="C208" s="331">
        <v>5</v>
      </c>
      <c r="D208" s="331">
        <v>5</v>
      </c>
      <c r="E208" s="331"/>
      <c r="F208" s="339" t="s">
        <v>251</v>
      </c>
      <c r="G208" s="28">
        <f>+G209</f>
        <v>0</v>
      </c>
      <c r="H208" s="28">
        <f t="shared" ref="H208:M208" si="174">+H209</f>
        <v>0</v>
      </c>
      <c r="I208" s="28">
        <f t="shared" si="174"/>
        <v>0</v>
      </c>
      <c r="J208" s="28">
        <f t="shared" si="174"/>
        <v>0</v>
      </c>
      <c r="K208" s="28">
        <f t="shared" si="174"/>
        <v>0</v>
      </c>
      <c r="L208" s="28">
        <f t="shared" si="174"/>
        <v>0</v>
      </c>
      <c r="M208" s="28">
        <f t="shared" si="174"/>
        <v>600000</v>
      </c>
      <c r="N208" s="28">
        <f>+N209</f>
        <v>600000</v>
      </c>
      <c r="O208" s="51">
        <f t="shared" ref="O208" si="175">+O209</f>
        <v>0.29694889464980739</v>
      </c>
    </row>
    <row r="209" spans="1:15" ht="12.75" x14ac:dyDescent="0.2">
      <c r="A209" s="340">
        <v>2</v>
      </c>
      <c r="B209" s="334">
        <v>3</v>
      </c>
      <c r="C209" s="334">
        <v>5</v>
      </c>
      <c r="D209" s="334">
        <v>5</v>
      </c>
      <c r="E209" s="334" t="s">
        <v>202</v>
      </c>
      <c r="F209" s="335" t="s">
        <v>147</v>
      </c>
      <c r="G209" s="27">
        <v>0</v>
      </c>
      <c r="H209" s="27">
        <v>0</v>
      </c>
      <c r="I209" s="27">
        <v>0</v>
      </c>
      <c r="J209" s="27">
        <v>0</v>
      </c>
      <c r="K209" s="27">
        <v>0</v>
      </c>
      <c r="L209" s="27">
        <v>0</v>
      </c>
      <c r="M209" s="27">
        <v>600000</v>
      </c>
      <c r="N209" s="351">
        <f>SUBTOTAL(9,G209:M209)</f>
        <v>600000</v>
      </c>
      <c r="O209" s="354">
        <f>IFERROR(N209/$N$18*100,"0.00")</f>
        <v>0.29694889464980739</v>
      </c>
    </row>
    <row r="210" spans="1:15" ht="12.75" x14ac:dyDescent="0.2">
      <c r="A210" s="327">
        <v>2</v>
      </c>
      <c r="B210" s="328">
        <v>3</v>
      </c>
      <c r="C210" s="328">
        <v>6</v>
      </c>
      <c r="D210" s="328"/>
      <c r="E210" s="328"/>
      <c r="F210" s="329" t="s">
        <v>148</v>
      </c>
      <c r="G210" s="31">
        <f>+G211+G215+G219+G223</f>
        <v>0</v>
      </c>
      <c r="H210" s="31">
        <f t="shared" ref="H210:M210" si="176">+H211+H215+H219+H223</f>
        <v>0</v>
      </c>
      <c r="I210" s="31">
        <f t="shared" si="176"/>
        <v>0</v>
      </c>
      <c r="J210" s="31">
        <f t="shared" si="176"/>
        <v>0</v>
      </c>
      <c r="K210" s="31">
        <f t="shared" si="176"/>
        <v>0</v>
      </c>
      <c r="L210" s="31">
        <f t="shared" si="176"/>
        <v>0</v>
      </c>
      <c r="M210" s="31">
        <f t="shared" si="176"/>
        <v>0</v>
      </c>
      <c r="N210" s="31">
        <f t="shared" ref="N210:O210" si="177">+N211+N215+N219+N223</f>
        <v>0</v>
      </c>
      <c r="O210" s="31">
        <f t="shared" si="177"/>
        <v>0</v>
      </c>
    </row>
    <row r="211" spans="1:15" ht="12.75" x14ac:dyDescent="0.2">
      <c r="A211" s="330">
        <v>2</v>
      </c>
      <c r="B211" s="331">
        <v>3</v>
      </c>
      <c r="C211" s="331">
        <v>6</v>
      </c>
      <c r="D211" s="331">
        <v>1</v>
      </c>
      <c r="E211" s="331"/>
      <c r="F211" s="339" t="s">
        <v>149</v>
      </c>
      <c r="G211" s="28">
        <f>+G212+G213+G214</f>
        <v>0</v>
      </c>
      <c r="H211" s="28">
        <f t="shared" ref="H211:M211" si="178">+H212+H213+H214</f>
        <v>0</v>
      </c>
      <c r="I211" s="28">
        <f t="shared" si="178"/>
        <v>0</v>
      </c>
      <c r="J211" s="28">
        <f t="shared" si="178"/>
        <v>0</v>
      </c>
      <c r="K211" s="28">
        <f t="shared" si="178"/>
        <v>0</v>
      </c>
      <c r="L211" s="28">
        <f t="shared" si="178"/>
        <v>0</v>
      </c>
      <c r="M211" s="28">
        <f t="shared" si="178"/>
        <v>0</v>
      </c>
      <c r="N211" s="28">
        <f t="shared" ref="N211:O211" si="179">+N212+N213+N214</f>
        <v>0</v>
      </c>
      <c r="O211" s="51">
        <f t="shared" si="179"/>
        <v>0</v>
      </c>
    </row>
    <row r="212" spans="1:15" ht="12.75" x14ac:dyDescent="0.2">
      <c r="A212" s="340">
        <v>2</v>
      </c>
      <c r="B212" s="334">
        <v>3</v>
      </c>
      <c r="C212" s="334">
        <v>6</v>
      </c>
      <c r="D212" s="334">
        <v>1</v>
      </c>
      <c r="E212" s="334" t="s">
        <v>202</v>
      </c>
      <c r="F212" s="335" t="s">
        <v>150</v>
      </c>
      <c r="G212" s="27">
        <v>0</v>
      </c>
      <c r="H212" s="27">
        <v>0</v>
      </c>
      <c r="I212" s="27">
        <v>0</v>
      </c>
      <c r="J212" s="27">
        <v>0</v>
      </c>
      <c r="K212" s="27">
        <v>0</v>
      </c>
      <c r="L212" s="27">
        <v>0</v>
      </c>
      <c r="M212" s="27">
        <v>0</v>
      </c>
      <c r="N212" s="351">
        <f>SUBTOTAL(9,G212:M212)</f>
        <v>0</v>
      </c>
      <c r="O212" s="353">
        <f>IFERROR(N212/$N$18*100,"0.00")</f>
        <v>0</v>
      </c>
    </row>
    <row r="213" spans="1:15" ht="12.75" x14ac:dyDescent="0.2">
      <c r="A213" s="340">
        <v>2</v>
      </c>
      <c r="B213" s="334">
        <v>3</v>
      </c>
      <c r="C213" s="334">
        <v>6</v>
      </c>
      <c r="D213" s="334">
        <v>1</v>
      </c>
      <c r="E213" s="334" t="s">
        <v>203</v>
      </c>
      <c r="F213" s="335" t="s">
        <v>151</v>
      </c>
      <c r="G213" s="27">
        <v>0</v>
      </c>
      <c r="H213" s="27">
        <v>0</v>
      </c>
      <c r="I213" s="27">
        <v>0</v>
      </c>
      <c r="J213" s="27">
        <v>0</v>
      </c>
      <c r="K213" s="27">
        <v>0</v>
      </c>
      <c r="L213" s="27">
        <v>0</v>
      </c>
      <c r="M213" s="27">
        <v>0</v>
      </c>
      <c r="N213" s="351">
        <f t="shared" ref="N213:N214" si="180">SUBTOTAL(9,G213:M213)</f>
        <v>0</v>
      </c>
      <c r="O213" s="353">
        <f t="shared" ref="O213:O214" si="181">IFERROR(N213/$N$18*100,"0.00")</f>
        <v>0</v>
      </c>
    </row>
    <row r="214" spans="1:15" ht="12.75" x14ac:dyDescent="0.2">
      <c r="A214" s="340">
        <v>2</v>
      </c>
      <c r="B214" s="334">
        <v>3</v>
      </c>
      <c r="C214" s="334">
        <v>6</v>
      </c>
      <c r="D214" s="334">
        <v>1</v>
      </c>
      <c r="E214" s="334" t="s">
        <v>205</v>
      </c>
      <c r="F214" s="335" t="s">
        <v>152</v>
      </c>
      <c r="G214" s="27">
        <v>0</v>
      </c>
      <c r="H214" s="27">
        <v>0</v>
      </c>
      <c r="I214" s="27">
        <v>0</v>
      </c>
      <c r="J214" s="27">
        <v>0</v>
      </c>
      <c r="K214" s="27">
        <v>0</v>
      </c>
      <c r="L214" s="27">
        <v>0</v>
      </c>
      <c r="M214" s="27">
        <v>0</v>
      </c>
      <c r="N214" s="351">
        <f t="shared" si="180"/>
        <v>0</v>
      </c>
      <c r="O214" s="353">
        <f t="shared" si="181"/>
        <v>0</v>
      </c>
    </row>
    <row r="215" spans="1:15" ht="12.75" x14ac:dyDescent="0.2">
      <c r="A215" s="330">
        <v>2</v>
      </c>
      <c r="B215" s="331">
        <v>3</v>
      </c>
      <c r="C215" s="331">
        <v>6</v>
      </c>
      <c r="D215" s="331">
        <v>2</v>
      </c>
      <c r="E215" s="331"/>
      <c r="F215" s="339" t="s">
        <v>153</v>
      </c>
      <c r="G215" s="28">
        <f>+G216+G217+G218</f>
        <v>0</v>
      </c>
      <c r="H215" s="28">
        <f t="shared" ref="H215:M215" si="182">+H216+H217+H218</f>
        <v>0</v>
      </c>
      <c r="I215" s="28">
        <f t="shared" si="182"/>
        <v>0</v>
      </c>
      <c r="J215" s="28">
        <f t="shared" si="182"/>
        <v>0</v>
      </c>
      <c r="K215" s="28">
        <f t="shared" si="182"/>
        <v>0</v>
      </c>
      <c r="L215" s="28">
        <f t="shared" si="182"/>
        <v>0</v>
      </c>
      <c r="M215" s="28">
        <f t="shared" si="182"/>
        <v>0</v>
      </c>
      <c r="N215" s="28">
        <f t="shared" ref="N215:O215" si="183">+N216+N217+N218</f>
        <v>0</v>
      </c>
      <c r="O215" s="51">
        <f t="shared" si="183"/>
        <v>0</v>
      </c>
    </row>
    <row r="216" spans="1:15" ht="12.75" x14ac:dyDescent="0.2">
      <c r="A216" s="340">
        <v>2</v>
      </c>
      <c r="B216" s="334">
        <v>3</v>
      </c>
      <c r="C216" s="334">
        <v>6</v>
      </c>
      <c r="D216" s="334">
        <v>2</v>
      </c>
      <c r="E216" s="334" t="s">
        <v>202</v>
      </c>
      <c r="F216" s="335" t="s">
        <v>154</v>
      </c>
      <c r="G216" s="27">
        <v>0</v>
      </c>
      <c r="H216" s="27">
        <v>0</v>
      </c>
      <c r="I216" s="27">
        <v>0</v>
      </c>
      <c r="J216" s="27">
        <v>0</v>
      </c>
      <c r="K216" s="27">
        <v>0</v>
      </c>
      <c r="L216" s="27">
        <v>0</v>
      </c>
      <c r="M216" s="27">
        <v>0</v>
      </c>
      <c r="N216" s="351">
        <f>SUBTOTAL(9,G216:M216)</f>
        <v>0</v>
      </c>
      <c r="O216" s="354">
        <f>IFERROR(N216/$N$18*100,"0.00")</f>
        <v>0</v>
      </c>
    </row>
    <row r="217" spans="1:15" ht="12.75" x14ac:dyDescent="0.2">
      <c r="A217" s="340">
        <v>2</v>
      </c>
      <c r="B217" s="334">
        <v>3</v>
      </c>
      <c r="C217" s="334">
        <v>6</v>
      </c>
      <c r="D217" s="334">
        <v>2</v>
      </c>
      <c r="E217" s="334" t="s">
        <v>203</v>
      </c>
      <c r="F217" s="335" t="s">
        <v>155</v>
      </c>
      <c r="G217" s="27">
        <v>0</v>
      </c>
      <c r="H217" s="27">
        <v>0</v>
      </c>
      <c r="I217" s="27">
        <v>0</v>
      </c>
      <c r="J217" s="27">
        <v>0</v>
      </c>
      <c r="K217" s="27">
        <v>0</v>
      </c>
      <c r="L217" s="27">
        <v>0</v>
      </c>
      <c r="M217" s="27">
        <v>0</v>
      </c>
      <c r="N217" s="351">
        <f>SUBTOTAL(9,G217:M217)</f>
        <v>0</v>
      </c>
      <c r="O217" s="354">
        <f>IFERROR(N217/$N$18*100,"0.00")</f>
        <v>0</v>
      </c>
    </row>
    <row r="218" spans="1:15" ht="12.75" x14ac:dyDescent="0.2">
      <c r="A218" s="340">
        <v>2</v>
      </c>
      <c r="B218" s="334">
        <v>3</v>
      </c>
      <c r="C218" s="334">
        <v>6</v>
      </c>
      <c r="D218" s="334">
        <v>2</v>
      </c>
      <c r="E218" s="334" t="s">
        <v>204</v>
      </c>
      <c r="F218" s="335" t="s">
        <v>156</v>
      </c>
      <c r="G218" s="27">
        <v>0</v>
      </c>
      <c r="H218" s="27">
        <v>0</v>
      </c>
      <c r="I218" s="27">
        <v>0</v>
      </c>
      <c r="J218" s="27">
        <v>0</v>
      </c>
      <c r="K218" s="27">
        <v>0</v>
      </c>
      <c r="L218" s="27">
        <v>0</v>
      </c>
      <c r="M218" s="27">
        <v>0</v>
      </c>
      <c r="N218" s="351">
        <f>SUBTOTAL(9,G218:M218)</f>
        <v>0</v>
      </c>
      <c r="O218" s="354">
        <f>IFERROR(N218/$N$18*100,"0.00")</f>
        <v>0</v>
      </c>
    </row>
    <row r="219" spans="1:15" ht="12.75" x14ac:dyDescent="0.2">
      <c r="A219" s="330">
        <v>2</v>
      </c>
      <c r="B219" s="331">
        <v>3</v>
      </c>
      <c r="C219" s="331">
        <v>6</v>
      </c>
      <c r="D219" s="331">
        <v>3</v>
      </c>
      <c r="E219" s="331"/>
      <c r="F219" s="339" t="s">
        <v>157</v>
      </c>
      <c r="G219" s="28">
        <f>+G220+G221+G222</f>
        <v>0</v>
      </c>
      <c r="H219" s="28">
        <f t="shared" ref="H219:M219" si="184">+H220+H221+H222</f>
        <v>0</v>
      </c>
      <c r="I219" s="28">
        <f t="shared" si="184"/>
        <v>0</v>
      </c>
      <c r="J219" s="28">
        <f t="shared" si="184"/>
        <v>0</v>
      </c>
      <c r="K219" s="28">
        <f t="shared" si="184"/>
        <v>0</v>
      </c>
      <c r="L219" s="28">
        <f t="shared" si="184"/>
        <v>0</v>
      </c>
      <c r="M219" s="28">
        <f t="shared" si="184"/>
        <v>0</v>
      </c>
      <c r="N219" s="28">
        <f t="shared" ref="N219:O219" si="185">+N220+N221+N222</f>
        <v>0</v>
      </c>
      <c r="O219" s="51">
        <f t="shared" si="185"/>
        <v>0</v>
      </c>
    </row>
    <row r="220" spans="1:15" ht="12.75" x14ac:dyDescent="0.2">
      <c r="A220" s="340">
        <v>2</v>
      </c>
      <c r="B220" s="334">
        <v>3</v>
      </c>
      <c r="C220" s="334">
        <v>6</v>
      </c>
      <c r="D220" s="334">
        <v>3</v>
      </c>
      <c r="E220" s="334" t="s">
        <v>205</v>
      </c>
      <c r="F220" s="345" t="s">
        <v>158</v>
      </c>
      <c r="G220" s="27">
        <v>0</v>
      </c>
      <c r="H220" s="27">
        <v>0</v>
      </c>
      <c r="I220" s="27">
        <v>0</v>
      </c>
      <c r="J220" s="27">
        <v>0</v>
      </c>
      <c r="K220" s="27">
        <v>0</v>
      </c>
      <c r="L220" s="27">
        <v>0</v>
      </c>
      <c r="M220" s="27">
        <v>0</v>
      </c>
      <c r="N220" s="351">
        <f>SUBTOTAL(9,G220:M220)</f>
        <v>0</v>
      </c>
      <c r="O220" s="353">
        <f>IFERROR(N220/$N$18*100,"0.00")</f>
        <v>0</v>
      </c>
    </row>
    <row r="221" spans="1:15" ht="12.75" x14ac:dyDescent="0.2">
      <c r="A221" s="340">
        <v>2</v>
      </c>
      <c r="B221" s="334">
        <v>3</v>
      </c>
      <c r="C221" s="334">
        <v>6</v>
      </c>
      <c r="D221" s="334">
        <v>3</v>
      </c>
      <c r="E221" s="334" t="s">
        <v>208</v>
      </c>
      <c r="F221" s="335" t="s">
        <v>159</v>
      </c>
      <c r="G221" s="27">
        <v>0</v>
      </c>
      <c r="H221" s="27">
        <v>0</v>
      </c>
      <c r="I221" s="27">
        <v>0</v>
      </c>
      <c r="J221" s="27">
        <v>0</v>
      </c>
      <c r="K221" s="27">
        <v>0</v>
      </c>
      <c r="L221" s="27">
        <v>0</v>
      </c>
      <c r="M221" s="27">
        <v>0</v>
      </c>
      <c r="N221" s="351">
        <f t="shared" ref="N221:N222" si="186">SUBTOTAL(9,G221:M221)</f>
        <v>0</v>
      </c>
      <c r="O221" s="353">
        <f t="shared" ref="O221:O222" si="187">IFERROR(N221/$N$18*100,"0.00")</f>
        <v>0</v>
      </c>
    </row>
    <row r="222" spans="1:15" ht="12.75" x14ac:dyDescent="0.2">
      <c r="A222" s="340">
        <v>2</v>
      </c>
      <c r="B222" s="334">
        <v>3</v>
      </c>
      <c r="C222" s="334">
        <v>6</v>
      </c>
      <c r="D222" s="334">
        <v>3</v>
      </c>
      <c r="E222" s="334" t="s">
        <v>233</v>
      </c>
      <c r="F222" s="335" t="s">
        <v>1010</v>
      </c>
      <c r="G222" s="27">
        <v>0</v>
      </c>
      <c r="H222" s="27">
        <v>0</v>
      </c>
      <c r="I222" s="27">
        <v>0</v>
      </c>
      <c r="J222" s="27">
        <v>0</v>
      </c>
      <c r="K222" s="27">
        <v>0</v>
      </c>
      <c r="L222" s="27">
        <v>0</v>
      </c>
      <c r="M222" s="27">
        <v>0</v>
      </c>
      <c r="N222" s="351">
        <f t="shared" si="186"/>
        <v>0</v>
      </c>
      <c r="O222" s="353">
        <f t="shared" si="187"/>
        <v>0</v>
      </c>
    </row>
    <row r="223" spans="1:15" ht="12.75" x14ac:dyDescent="0.2">
      <c r="A223" s="330">
        <v>2</v>
      </c>
      <c r="B223" s="331">
        <v>3</v>
      </c>
      <c r="C223" s="331">
        <v>6</v>
      </c>
      <c r="D223" s="331">
        <v>4</v>
      </c>
      <c r="E223" s="331"/>
      <c r="F223" s="339" t="s">
        <v>31</v>
      </c>
      <c r="G223" s="28">
        <f>+G224</f>
        <v>0</v>
      </c>
      <c r="H223" s="28">
        <f t="shared" ref="H223:M223" si="188">+H224</f>
        <v>0</v>
      </c>
      <c r="I223" s="28">
        <f t="shared" si="188"/>
        <v>0</v>
      </c>
      <c r="J223" s="28">
        <f t="shared" si="188"/>
        <v>0</v>
      </c>
      <c r="K223" s="28">
        <f t="shared" si="188"/>
        <v>0</v>
      </c>
      <c r="L223" s="28">
        <f t="shared" si="188"/>
        <v>0</v>
      </c>
      <c r="M223" s="28">
        <f t="shared" si="188"/>
        <v>0</v>
      </c>
      <c r="N223" s="28">
        <f t="shared" ref="N223:O223" si="189">+N224</f>
        <v>0</v>
      </c>
      <c r="O223" s="52">
        <f t="shared" si="189"/>
        <v>0</v>
      </c>
    </row>
    <row r="224" spans="1:15" ht="12.75" x14ac:dyDescent="0.2">
      <c r="A224" s="340">
        <v>2</v>
      </c>
      <c r="B224" s="334">
        <v>3</v>
      </c>
      <c r="C224" s="334">
        <v>6</v>
      </c>
      <c r="D224" s="334">
        <v>4</v>
      </c>
      <c r="E224" s="334" t="s">
        <v>205</v>
      </c>
      <c r="F224" s="335" t="s">
        <v>160</v>
      </c>
      <c r="G224" s="27">
        <v>0</v>
      </c>
      <c r="H224" s="27">
        <v>0</v>
      </c>
      <c r="I224" s="27">
        <v>0</v>
      </c>
      <c r="J224" s="27">
        <v>0</v>
      </c>
      <c r="K224" s="27">
        <v>0</v>
      </c>
      <c r="L224" s="27">
        <v>0</v>
      </c>
      <c r="M224" s="27">
        <v>0</v>
      </c>
      <c r="N224" s="351">
        <f>SUBTOTAL(9,G224:M224)</f>
        <v>0</v>
      </c>
      <c r="O224" s="354">
        <f>IFERROR(N224/$N$18*100,"0.00")</f>
        <v>0</v>
      </c>
    </row>
    <row r="225" spans="1:15" ht="12.75" x14ac:dyDescent="0.2">
      <c r="A225" s="327">
        <v>2</v>
      </c>
      <c r="B225" s="328">
        <v>3</v>
      </c>
      <c r="C225" s="328">
        <v>7</v>
      </c>
      <c r="D225" s="328"/>
      <c r="E225" s="328"/>
      <c r="F225" s="329" t="s">
        <v>252</v>
      </c>
      <c r="G225" s="31">
        <f>+G226+G233</f>
        <v>0</v>
      </c>
      <c r="H225" s="31">
        <f t="shared" ref="H225:M225" si="190">+H226+H233</f>
        <v>16100000</v>
      </c>
      <c r="I225" s="31">
        <f t="shared" si="190"/>
        <v>18950000</v>
      </c>
      <c r="J225" s="31">
        <f t="shared" si="190"/>
        <v>0</v>
      </c>
      <c r="K225" s="31">
        <f t="shared" si="190"/>
        <v>0</v>
      </c>
      <c r="L225" s="31">
        <f t="shared" si="190"/>
        <v>0</v>
      </c>
      <c r="M225" s="31">
        <f t="shared" si="190"/>
        <v>3650000</v>
      </c>
      <c r="N225" s="31">
        <f t="shared" ref="N225:O225" si="191">+N226+N233</f>
        <v>38700000</v>
      </c>
      <c r="O225" s="31">
        <f t="shared" si="191"/>
        <v>19.153203704912581</v>
      </c>
    </row>
    <row r="226" spans="1:15" ht="12.75" x14ac:dyDescent="0.2">
      <c r="A226" s="330">
        <v>2</v>
      </c>
      <c r="B226" s="331">
        <v>3</v>
      </c>
      <c r="C226" s="331">
        <v>7</v>
      </c>
      <c r="D226" s="331">
        <v>1</v>
      </c>
      <c r="E226" s="331"/>
      <c r="F226" s="339" t="s">
        <v>161</v>
      </c>
      <c r="G226" s="28">
        <f>+G227+G228+G229+G230+G231+G232</f>
        <v>0</v>
      </c>
      <c r="H226" s="28">
        <f t="shared" ref="H226:M226" si="192">+H227+H228+H229+H230+H231+H232</f>
        <v>0</v>
      </c>
      <c r="I226" s="28">
        <f t="shared" si="192"/>
        <v>0</v>
      </c>
      <c r="J226" s="28">
        <f t="shared" si="192"/>
        <v>0</v>
      </c>
      <c r="K226" s="28">
        <f t="shared" si="192"/>
        <v>0</v>
      </c>
      <c r="L226" s="28">
        <f t="shared" si="192"/>
        <v>0</v>
      </c>
      <c r="M226" s="28">
        <f t="shared" si="192"/>
        <v>3650000</v>
      </c>
      <c r="N226" s="28">
        <f t="shared" ref="N226:O226" si="193">+N227+N228+N229+N230+N231+N232</f>
        <v>3650000</v>
      </c>
      <c r="O226" s="52">
        <f t="shared" si="193"/>
        <v>1.8064391091196619</v>
      </c>
    </row>
    <row r="227" spans="1:15" ht="12.75" x14ac:dyDescent="0.2">
      <c r="A227" s="340">
        <v>2</v>
      </c>
      <c r="B227" s="334">
        <v>3</v>
      </c>
      <c r="C227" s="334">
        <v>7</v>
      </c>
      <c r="D227" s="334">
        <v>1</v>
      </c>
      <c r="E227" s="334" t="s">
        <v>202</v>
      </c>
      <c r="F227" s="335" t="s">
        <v>162</v>
      </c>
      <c r="G227" s="27">
        <v>0</v>
      </c>
      <c r="H227" s="27">
        <v>0</v>
      </c>
      <c r="I227" s="27">
        <v>0</v>
      </c>
      <c r="J227" s="27">
        <v>0</v>
      </c>
      <c r="K227" s="27">
        <v>0</v>
      </c>
      <c r="L227" s="27">
        <v>0</v>
      </c>
      <c r="M227" s="27">
        <v>900000</v>
      </c>
      <c r="N227" s="351">
        <f>SUBTOTAL(9,G227:M227)</f>
        <v>900000</v>
      </c>
      <c r="O227" s="354">
        <f>IFERROR(N227/$N$18*100,"0.00")</f>
        <v>0.44542334197471112</v>
      </c>
    </row>
    <row r="228" spans="1:15" ht="12.75" x14ac:dyDescent="0.2">
      <c r="A228" s="340">
        <v>2</v>
      </c>
      <c r="B228" s="334">
        <v>3</v>
      </c>
      <c r="C228" s="334">
        <v>7</v>
      </c>
      <c r="D228" s="334">
        <v>1</v>
      </c>
      <c r="E228" s="334" t="s">
        <v>203</v>
      </c>
      <c r="F228" s="335" t="s">
        <v>163</v>
      </c>
      <c r="G228" s="27">
        <v>0</v>
      </c>
      <c r="H228" s="27">
        <v>0</v>
      </c>
      <c r="I228" s="27">
        <v>0</v>
      </c>
      <c r="J228" s="27">
        <v>0</v>
      </c>
      <c r="K228" s="27">
        <v>0</v>
      </c>
      <c r="L228" s="27">
        <v>0</v>
      </c>
      <c r="M228" s="27">
        <v>1900000</v>
      </c>
      <c r="N228" s="351">
        <f t="shared" ref="N228:N237" si="194">SUBTOTAL(9,G228:M228)</f>
        <v>1900000</v>
      </c>
      <c r="O228" s="354">
        <f t="shared" ref="O228:O237" si="195">IFERROR(N228/$N$18*100,"0.00")</f>
        <v>0.94033816639105683</v>
      </c>
    </row>
    <row r="229" spans="1:15" ht="12.75" x14ac:dyDescent="0.2">
      <c r="A229" s="340">
        <v>2</v>
      </c>
      <c r="B229" s="334">
        <v>3</v>
      </c>
      <c r="C229" s="334">
        <v>7</v>
      </c>
      <c r="D229" s="334">
        <v>1</v>
      </c>
      <c r="E229" s="334" t="s">
        <v>204</v>
      </c>
      <c r="F229" s="335" t="s">
        <v>164</v>
      </c>
      <c r="G229" s="27">
        <v>0</v>
      </c>
      <c r="H229" s="27">
        <v>0</v>
      </c>
      <c r="I229" s="27">
        <v>0</v>
      </c>
      <c r="J229" s="27">
        <v>0</v>
      </c>
      <c r="K229" s="27">
        <v>0</v>
      </c>
      <c r="L229" s="27">
        <v>0</v>
      </c>
      <c r="M229" s="27">
        <v>0</v>
      </c>
      <c r="N229" s="351">
        <f t="shared" si="194"/>
        <v>0</v>
      </c>
      <c r="O229" s="354">
        <f t="shared" si="195"/>
        <v>0</v>
      </c>
    </row>
    <row r="230" spans="1:15" ht="12.75" x14ac:dyDescent="0.2">
      <c r="A230" s="340">
        <v>2</v>
      </c>
      <c r="B230" s="334">
        <v>3</v>
      </c>
      <c r="C230" s="334">
        <v>7</v>
      </c>
      <c r="D230" s="334">
        <v>1</v>
      </c>
      <c r="E230" s="334" t="s">
        <v>205</v>
      </c>
      <c r="F230" s="335" t="s">
        <v>165</v>
      </c>
      <c r="G230" s="27">
        <v>0</v>
      </c>
      <c r="H230" s="27">
        <v>0</v>
      </c>
      <c r="I230" s="27">
        <v>0</v>
      </c>
      <c r="J230" s="27">
        <v>0</v>
      </c>
      <c r="K230" s="27">
        <v>0</v>
      </c>
      <c r="L230" s="27">
        <v>0</v>
      </c>
      <c r="M230" s="27">
        <v>850000</v>
      </c>
      <c r="N230" s="351">
        <f t="shared" si="194"/>
        <v>850000</v>
      </c>
      <c r="O230" s="354">
        <f t="shared" si="195"/>
        <v>0.42067760075389388</v>
      </c>
    </row>
    <row r="231" spans="1:15" ht="12.75" x14ac:dyDescent="0.2">
      <c r="A231" s="340">
        <v>2</v>
      </c>
      <c r="B231" s="334">
        <v>3</v>
      </c>
      <c r="C231" s="334">
        <v>7</v>
      </c>
      <c r="D231" s="334">
        <v>1</v>
      </c>
      <c r="E231" s="334" t="s">
        <v>208</v>
      </c>
      <c r="F231" s="335" t="s">
        <v>166</v>
      </c>
      <c r="G231" s="27">
        <v>0</v>
      </c>
      <c r="H231" s="27">
        <v>0</v>
      </c>
      <c r="I231" s="27">
        <v>0</v>
      </c>
      <c r="J231" s="27">
        <v>0</v>
      </c>
      <c r="K231" s="27">
        <v>0</v>
      </c>
      <c r="L231" s="27">
        <v>0</v>
      </c>
      <c r="M231" s="27">
        <v>0</v>
      </c>
      <c r="N231" s="351">
        <f t="shared" si="194"/>
        <v>0</v>
      </c>
      <c r="O231" s="354">
        <f t="shared" si="195"/>
        <v>0</v>
      </c>
    </row>
    <row r="232" spans="1:15" ht="12.75" x14ac:dyDescent="0.2">
      <c r="A232" s="340">
        <v>2</v>
      </c>
      <c r="B232" s="334">
        <v>3</v>
      </c>
      <c r="C232" s="334">
        <v>7</v>
      </c>
      <c r="D232" s="334">
        <v>1</v>
      </c>
      <c r="E232" s="334" t="s">
        <v>233</v>
      </c>
      <c r="F232" s="335" t="s">
        <v>167</v>
      </c>
      <c r="G232" s="27">
        <v>0</v>
      </c>
      <c r="H232" s="27">
        <v>0</v>
      </c>
      <c r="I232" s="27">
        <v>0</v>
      </c>
      <c r="J232" s="27">
        <v>0</v>
      </c>
      <c r="K232" s="27">
        <v>0</v>
      </c>
      <c r="L232" s="27">
        <v>0</v>
      </c>
      <c r="M232" s="27">
        <v>0</v>
      </c>
      <c r="N232" s="351">
        <f t="shared" si="194"/>
        <v>0</v>
      </c>
      <c r="O232" s="354">
        <f t="shared" si="195"/>
        <v>0</v>
      </c>
    </row>
    <row r="233" spans="1:15" ht="12.75" x14ac:dyDescent="0.2">
      <c r="A233" s="330">
        <v>2</v>
      </c>
      <c r="B233" s="331">
        <v>3</v>
      </c>
      <c r="C233" s="331">
        <v>7</v>
      </c>
      <c r="D233" s="331">
        <v>2</v>
      </c>
      <c r="E233" s="331"/>
      <c r="F233" s="339" t="s">
        <v>168</v>
      </c>
      <c r="G233" s="28">
        <f>+G234+G235+G236+G237</f>
        <v>0</v>
      </c>
      <c r="H233" s="28">
        <f t="shared" ref="H233:M233" si="196">+H234+H235+H236+H237</f>
        <v>16100000</v>
      </c>
      <c r="I233" s="28">
        <f t="shared" si="196"/>
        <v>18950000</v>
      </c>
      <c r="J233" s="28">
        <f t="shared" si="196"/>
        <v>0</v>
      </c>
      <c r="K233" s="28">
        <f t="shared" si="196"/>
        <v>0</v>
      </c>
      <c r="L233" s="28">
        <f t="shared" si="196"/>
        <v>0</v>
      </c>
      <c r="M233" s="28">
        <f t="shared" si="196"/>
        <v>0</v>
      </c>
      <c r="N233" s="28">
        <f t="shared" ref="N233:O233" si="197">+N234+N235+N236+N237</f>
        <v>35050000</v>
      </c>
      <c r="O233" s="52">
        <f t="shared" si="197"/>
        <v>17.346764595792919</v>
      </c>
    </row>
    <row r="234" spans="1:15" ht="12.75" x14ac:dyDescent="0.2">
      <c r="A234" s="333">
        <v>2</v>
      </c>
      <c r="B234" s="334">
        <v>3</v>
      </c>
      <c r="C234" s="334">
        <v>7</v>
      </c>
      <c r="D234" s="334">
        <v>2</v>
      </c>
      <c r="E234" s="334" t="s">
        <v>203</v>
      </c>
      <c r="F234" s="335" t="s">
        <v>169</v>
      </c>
      <c r="G234" s="27">
        <v>0</v>
      </c>
      <c r="H234" s="27">
        <v>0</v>
      </c>
      <c r="I234" s="27">
        <v>0</v>
      </c>
      <c r="J234" s="27">
        <v>0</v>
      </c>
      <c r="K234" s="27">
        <v>0</v>
      </c>
      <c r="L234" s="27">
        <v>0</v>
      </c>
      <c r="M234" s="27">
        <v>0</v>
      </c>
      <c r="N234" s="351">
        <f t="shared" si="194"/>
        <v>0</v>
      </c>
      <c r="O234" s="354">
        <f t="shared" si="195"/>
        <v>0</v>
      </c>
    </row>
    <row r="235" spans="1:15" ht="12.75" x14ac:dyDescent="0.2">
      <c r="A235" s="333">
        <v>2</v>
      </c>
      <c r="B235" s="334">
        <v>3</v>
      </c>
      <c r="C235" s="334">
        <v>7</v>
      </c>
      <c r="D235" s="334">
        <v>2</v>
      </c>
      <c r="E235" s="334" t="s">
        <v>204</v>
      </c>
      <c r="F235" s="335" t="s">
        <v>170</v>
      </c>
      <c r="G235" s="27">
        <v>0</v>
      </c>
      <c r="H235" s="27">
        <v>16100000</v>
      </c>
      <c r="I235" s="27">
        <v>18950000</v>
      </c>
      <c r="J235" s="27">
        <v>0</v>
      </c>
      <c r="K235" s="27">
        <v>0</v>
      </c>
      <c r="L235" s="27">
        <v>0</v>
      </c>
      <c r="M235" s="27">
        <v>0</v>
      </c>
      <c r="N235" s="351">
        <f t="shared" si="194"/>
        <v>35050000</v>
      </c>
      <c r="O235" s="354">
        <f t="shared" si="195"/>
        <v>17.346764595792919</v>
      </c>
    </row>
    <row r="236" spans="1:15" ht="12.75" x14ac:dyDescent="0.2">
      <c r="A236" s="333">
        <v>2</v>
      </c>
      <c r="B236" s="334">
        <v>3</v>
      </c>
      <c r="C236" s="334">
        <v>7</v>
      </c>
      <c r="D236" s="334">
        <v>2</v>
      </c>
      <c r="E236" s="334" t="s">
        <v>208</v>
      </c>
      <c r="F236" s="335" t="s">
        <v>171</v>
      </c>
      <c r="G236" s="27">
        <v>0</v>
      </c>
      <c r="H236" s="27">
        <v>0</v>
      </c>
      <c r="I236" s="27">
        <v>0</v>
      </c>
      <c r="J236" s="27">
        <v>0</v>
      </c>
      <c r="K236" s="27">
        <v>0</v>
      </c>
      <c r="L236" s="27">
        <v>0</v>
      </c>
      <c r="M236" s="27">
        <v>0</v>
      </c>
      <c r="N236" s="351">
        <f t="shared" si="194"/>
        <v>0</v>
      </c>
      <c r="O236" s="354">
        <f t="shared" si="195"/>
        <v>0</v>
      </c>
    </row>
    <row r="237" spans="1:15" ht="12.75" x14ac:dyDescent="0.2">
      <c r="A237" s="345">
        <v>2</v>
      </c>
      <c r="B237" s="346">
        <v>3</v>
      </c>
      <c r="C237" s="346">
        <v>7</v>
      </c>
      <c r="D237" s="346">
        <v>2</v>
      </c>
      <c r="E237" s="346" t="s">
        <v>233</v>
      </c>
      <c r="F237" s="336" t="s">
        <v>253</v>
      </c>
      <c r="G237" s="27">
        <v>0</v>
      </c>
      <c r="H237" s="27">
        <v>0</v>
      </c>
      <c r="I237" s="27">
        <v>0</v>
      </c>
      <c r="J237" s="27">
        <v>0</v>
      </c>
      <c r="K237" s="27">
        <v>0</v>
      </c>
      <c r="L237" s="27">
        <v>0</v>
      </c>
      <c r="M237" s="27">
        <v>0</v>
      </c>
      <c r="N237" s="351">
        <f t="shared" si="194"/>
        <v>0</v>
      </c>
      <c r="O237" s="354">
        <f t="shared" si="195"/>
        <v>0</v>
      </c>
    </row>
    <row r="238" spans="1:15" ht="12.75" x14ac:dyDescent="0.2">
      <c r="A238" s="327">
        <v>2</v>
      </c>
      <c r="B238" s="328">
        <v>3</v>
      </c>
      <c r="C238" s="328">
        <v>9</v>
      </c>
      <c r="D238" s="328"/>
      <c r="E238" s="328"/>
      <c r="F238" s="329" t="s">
        <v>32</v>
      </c>
      <c r="G238" s="31">
        <f>+G239+G242+G245+G247+G249+G251+G253</f>
        <v>6450000</v>
      </c>
      <c r="H238" s="31">
        <f t="shared" ref="H238:M238" si="198">+H239+H242+H245+H247+H249+H251+H253</f>
        <v>10450000</v>
      </c>
      <c r="I238" s="31">
        <f t="shared" si="198"/>
        <v>17031422.93</v>
      </c>
      <c r="J238" s="31">
        <f t="shared" si="198"/>
        <v>4040000</v>
      </c>
      <c r="K238" s="31">
        <f t="shared" si="198"/>
        <v>1030000</v>
      </c>
      <c r="L238" s="31">
        <f t="shared" si="198"/>
        <v>0</v>
      </c>
      <c r="M238" s="31">
        <f t="shared" si="198"/>
        <v>1000000</v>
      </c>
      <c r="N238" s="31">
        <f t="shared" ref="N238:O238" si="199">+N239+N242+N245+N247+N249+N251+N253</f>
        <v>40001422.93</v>
      </c>
      <c r="O238" s="31">
        <f t="shared" si="199"/>
        <v>19.797297205804938</v>
      </c>
    </row>
    <row r="239" spans="1:15" ht="12.75" x14ac:dyDescent="0.2">
      <c r="A239" s="330">
        <v>2</v>
      </c>
      <c r="B239" s="331">
        <v>3</v>
      </c>
      <c r="C239" s="331">
        <v>9</v>
      </c>
      <c r="D239" s="331">
        <v>1</v>
      </c>
      <c r="E239" s="331"/>
      <c r="F239" s="339" t="s">
        <v>1011</v>
      </c>
      <c r="G239" s="28">
        <f>+G240+G241</f>
        <v>250000</v>
      </c>
      <c r="H239" s="28">
        <f t="shared" ref="H239:M239" si="200">+H240+H241</f>
        <v>750000</v>
      </c>
      <c r="I239" s="28">
        <f t="shared" si="200"/>
        <v>1200000</v>
      </c>
      <c r="J239" s="28">
        <f t="shared" si="200"/>
        <v>300000</v>
      </c>
      <c r="K239" s="28">
        <f t="shared" si="200"/>
        <v>0</v>
      </c>
      <c r="L239" s="28">
        <f t="shared" si="200"/>
        <v>0</v>
      </c>
      <c r="M239" s="28">
        <f t="shared" si="200"/>
        <v>350000</v>
      </c>
      <c r="N239" s="28">
        <f t="shared" ref="N239:O239" si="201">+N240+N241</f>
        <v>2850000</v>
      </c>
      <c r="O239" s="52">
        <f t="shared" si="201"/>
        <v>1.4105072495865854</v>
      </c>
    </row>
    <row r="240" spans="1:15" ht="12.75" x14ac:dyDescent="0.2">
      <c r="A240" s="340">
        <v>2</v>
      </c>
      <c r="B240" s="334">
        <v>3</v>
      </c>
      <c r="C240" s="334">
        <v>9</v>
      </c>
      <c r="D240" s="334">
        <v>1</v>
      </c>
      <c r="E240" s="334" t="s">
        <v>202</v>
      </c>
      <c r="F240" s="335" t="s">
        <v>172</v>
      </c>
      <c r="G240" s="351">
        <v>250000</v>
      </c>
      <c r="H240" s="351">
        <v>750000</v>
      </c>
      <c r="I240" s="351">
        <v>1200000</v>
      </c>
      <c r="J240" s="351">
        <v>300000</v>
      </c>
      <c r="K240" s="351">
        <v>0</v>
      </c>
      <c r="L240" s="351">
        <v>0</v>
      </c>
      <c r="M240" s="351">
        <v>350000</v>
      </c>
      <c r="N240" s="351">
        <f t="shared" ref="N240:N244" si="202">SUBTOTAL(9,G240:M240)</f>
        <v>2850000</v>
      </c>
      <c r="O240" s="354">
        <f t="shared" ref="O240:O244" si="203">IFERROR(N240/$N$18*100,"0.00")</f>
        <v>1.4105072495865854</v>
      </c>
    </row>
    <row r="241" spans="1:15" ht="12.75" x14ac:dyDescent="0.2">
      <c r="A241" s="340">
        <v>2</v>
      </c>
      <c r="B241" s="334">
        <v>3</v>
      </c>
      <c r="C241" s="334">
        <v>9</v>
      </c>
      <c r="D241" s="334">
        <v>1</v>
      </c>
      <c r="E241" s="334" t="s">
        <v>203</v>
      </c>
      <c r="F241" s="335" t="s">
        <v>1012</v>
      </c>
      <c r="G241" s="351">
        <v>0</v>
      </c>
      <c r="H241" s="351">
        <v>0</v>
      </c>
      <c r="I241" s="351">
        <v>0</v>
      </c>
      <c r="J241" s="351">
        <v>0</v>
      </c>
      <c r="K241" s="351">
        <v>0</v>
      </c>
      <c r="L241" s="351">
        <v>0</v>
      </c>
      <c r="M241" s="351">
        <v>0</v>
      </c>
      <c r="N241" s="351">
        <f t="shared" si="202"/>
        <v>0</v>
      </c>
      <c r="O241" s="354">
        <f t="shared" si="203"/>
        <v>0</v>
      </c>
    </row>
    <row r="242" spans="1:15" ht="12.75" x14ac:dyDescent="0.2">
      <c r="A242" s="330">
        <v>2</v>
      </c>
      <c r="B242" s="331">
        <v>3</v>
      </c>
      <c r="C242" s="331">
        <v>9</v>
      </c>
      <c r="D242" s="331">
        <v>2</v>
      </c>
      <c r="E242" s="331"/>
      <c r="F242" s="339" t="s">
        <v>1013</v>
      </c>
      <c r="G242" s="28">
        <f>+G243+G244</f>
        <v>0</v>
      </c>
      <c r="H242" s="28">
        <f t="shared" ref="H242:M242" si="204">+H243+H244</f>
        <v>0</v>
      </c>
      <c r="I242" s="28">
        <f t="shared" si="204"/>
        <v>0</v>
      </c>
      <c r="J242" s="28">
        <f t="shared" si="204"/>
        <v>1140000</v>
      </c>
      <c r="K242" s="28">
        <f t="shared" si="204"/>
        <v>950000</v>
      </c>
      <c r="L242" s="28">
        <f t="shared" si="204"/>
        <v>0</v>
      </c>
      <c r="M242" s="28">
        <f t="shared" si="204"/>
        <v>650000</v>
      </c>
      <c r="N242" s="28">
        <f t="shared" ref="N242:O242" si="205">+N243+N244</f>
        <v>2740000</v>
      </c>
      <c r="O242" s="52">
        <f t="shared" si="205"/>
        <v>1.3560666189007873</v>
      </c>
    </row>
    <row r="243" spans="1:15" ht="12.75" x14ac:dyDescent="0.2">
      <c r="A243" s="340">
        <v>2</v>
      </c>
      <c r="B243" s="334">
        <v>3</v>
      </c>
      <c r="C243" s="334">
        <v>9</v>
      </c>
      <c r="D243" s="334">
        <v>2</v>
      </c>
      <c r="E243" s="334" t="s">
        <v>202</v>
      </c>
      <c r="F243" s="335" t="s">
        <v>1014</v>
      </c>
      <c r="G243" s="27">
        <v>0</v>
      </c>
      <c r="H243" s="27">
        <v>0</v>
      </c>
      <c r="I243" s="27">
        <v>0</v>
      </c>
      <c r="J243" s="27">
        <v>1140000</v>
      </c>
      <c r="K243" s="27">
        <v>950000</v>
      </c>
      <c r="L243" s="27"/>
      <c r="M243" s="27">
        <v>650000</v>
      </c>
      <c r="N243" s="351">
        <f t="shared" si="202"/>
        <v>2740000</v>
      </c>
      <c r="O243" s="354">
        <f t="shared" si="203"/>
        <v>1.3560666189007873</v>
      </c>
    </row>
    <row r="244" spans="1:15" ht="12.75" x14ac:dyDescent="0.2">
      <c r="A244" s="340">
        <v>2</v>
      </c>
      <c r="B244" s="334">
        <v>3</v>
      </c>
      <c r="C244" s="334">
        <v>9</v>
      </c>
      <c r="D244" s="334">
        <v>2</v>
      </c>
      <c r="E244" s="334" t="s">
        <v>203</v>
      </c>
      <c r="F244" s="335" t="s">
        <v>1015</v>
      </c>
      <c r="G244" s="27">
        <v>0</v>
      </c>
      <c r="H244" s="27">
        <v>0</v>
      </c>
      <c r="I244" s="27">
        <v>0</v>
      </c>
      <c r="J244" s="27">
        <v>0</v>
      </c>
      <c r="K244" s="27">
        <v>0</v>
      </c>
      <c r="L244" s="27">
        <v>0</v>
      </c>
      <c r="M244" s="27">
        <v>0</v>
      </c>
      <c r="N244" s="351">
        <f t="shared" si="202"/>
        <v>0</v>
      </c>
      <c r="O244" s="354">
        <f t="shared" si="203"/>
        <v>0</v>
      </c>
    </row>
    <row r="245" spans="1:15" ht="12.75" x14ac:dyDescent="0.2">
      <c r="A245" s="330">
        <v>2</v>
      </c>
      <c r="B245" s="331">
        <v>3</v>
      </c>
      <c r="C245" s="331">
        <v>9</v>
      </c>
      <c r="D245" s="331">
        <v>3</v>
      </c>
      <c r="E245" s="331"/>
      <c r="F245" s="339" t="s">
        <v>1016</v>
      </c>
      <c r="G245" s="28">
        <f>+G246</f>
        <v>6200000</v>
      </c>
      <c r="H245" s="28">
        <f t="shared" ref="H245:M245" si="206">+H246</f>
        <v>9700000</v>
      </c>
      <c r="I245" s="28">
        <f t="shared" si="206"/>
        <v>15831422.93</v>
      </c>
      <c r="J245" s="28">
        <f t="shared" si="206"/>
        <v>2600000</v>
      </c>
      <c r="K245" s="28">
        <f t="shared" si="206"/>
        <v>80000</v>
      </c>
      <c r="L245" s="28">
        <f t="shared" si="206"/>
        <v>0</v>
      </c>
      <c r="M245" s="28">
        <f t="shared" si="206"/>
        <v>0</v>
      </c>
      <c r="N245" s="28">
        <f t="shared" ref="N245:O245" si="207">+N246</f>
        <v>34411422.93</v>
      </c>
      <c r="O245" s="52">
        <f t="shared" si="207"/>
        <v>17.030723337317564</v>
      </c>
    </row>
    <row r="246" spans="1:15" ht="12.75" x14ac:dyDescent="0.2">
      <c r="A246" s="340">
        <v>2</v>
      </c>
      <c r="B246" s="334">
        <v>3</v>
      </c>
      <c r="C246" s="334">
        <v>9</v>
      </c>
      <c r="D246" s="334">
        <v>3</v>
      </c>
      <c r="E246" s="334" t="s">
        <v>202</v>
      </c>
      <c r="F246" s="335" t="s">
        <v>1016</v>
      </c>
      <c r="G246" s="27">
        <v>6200000</v>
      </c>
      <c r="H246" s="27">
        <v>9700000</v>
      </c>
      <c r="I246" s="27">
        <v>15831422.93</v>
      </c>
      <c r="J246" s="27">
        <v>2600000</v>
      </c>
      <c r="K246" s="27">
        <v>80000</v>
      </c>
      <c r="L246" s="27">
        <v>0</v>
      </c>
      <c r="M246" s="27">
        <v>0</v>
      </c>
      <c r="N246" s="351">
        <f>SUBTOTAL(9,G246:M246)</f>
        <v>34411422.93</v>
      </c>
      <c r="O246" s="354">
        <f>IFERROR(N246/$N$18*100,"0.00")</f>
        <v>17.030723337317564</v>
      </c>
    </row>
    <row r="247" spans="1:15" ht="12.75" x14ac:dyDescent="0.2">
      <c r="A247" s="330">
        <v>2</v>
      </c>
      <c r="B247" s="331">
        <v>3</v>
      </c>
      <c r="C247" s="331">
        <v>9</v>
      </c>
      <c r="D247" s="331">
        <v>5</v>
      </c>
      <c r="E247" s="331"/>
      <c r="F247" s="339" t="s">
        <v>173</v>
      </c>
      <c r="G247" s="28">
        <f>+G248</f>
        <v>0</v>
      </c>
      <c r="H247" s="28">
        <f t="shared" ref="H247:M247" si="208">+H248</f>
        <v>0</v>
      </c>
      <c r="I247" s="28">
        <f t="shared" si="208"/>
        <v>0</v>
      </c>
      <c r="J247" s="28">
        <f t="shared" si="208"/>
        <v>0</v>
      </c>
      <c r="K247" s="28">
        <f t="shared" si="208"/>
        <v>0</v>
      </c>
      <c r="L247" s="28">
        <f t="shared" si="208"/>
        <v>0</v>
      </c>
      <c r="M247" s="28">
        <f t="shared" si="208"/>
        <v>0</v>
      </c>
      <c r="N247" s="28">
        <f t="shared" ref="N247:O247" si="209">+N248</f>
        <v>0</v>
      </c>
      <c r="O247" s="52">
        <f t="shared" si="209"/>
        <v>0</v>
      </c>
    </row>
    <row r="248" spans="1:15" ht="12.75" x14ac:dyDescent="0.2">
      <c r="A248" s="340">
        <v>2</v>
      </c>
      <c r="B248" s="334">
        <v>3</v>
      </c>
      <c r="C248" s="334">
        <v>9</v>
      </c>
      <c r="D248" s="334">
        <v>5</v>
      </c>
      <c r="E248" s="334" t="s">
        <v>202</v>
      </c>
      <c r="F248" s="335" t="s">
        <v>173</v>
      </c>
      <c r="G248" s="27">
        <v>0</v>
      </c>
      <c r="H248" s="27">
        <v>0</v>
      </c>
      <c r="I248" s="27">
        <v>0</v>
      </c>
      <c r="J248" s="27">
        <v>0</v>
      </c>
      <c r="K248" s="27">
        <v>0</v>
      </c>
      <c r="L248" s="27">
        <v>0</v>
      </c>
      <c r="M248" s="27">
        <v>0</v>
      </c>
      <c r="N248" s="351">
        <f>SUBTOTAL(9,G248:M248)</f>
        <v>0</v>
      </c>
      <c r="O248" s="354">
        <f>IFERROR(N248/$N$18*100,"0.00")</f>
        <v>0</v>
      </c>
    </row>
    <row r="249" spans="1:15" ht="12.75" x14ac:dyDescent="0.2">
      <c r="A249" s="330">
        <v>2</v>
      </c>
      <c r="B249" s="331">
        <v>3</v>
      </c>
      <c r="C249" s="331">
        <v>9</v>
      </c>
      <c r="D249" s="331">
        <v>6</v>
      </c>
      <c r="E249" s="331"/>
      <c r="F249" s="339" t="s">
        <v>174</v>
      </c>
      <c r="G249" s="28">
        <f>+G250</f>
        <v>0</v>
      </c>
      <c r="H249" s="28">
        <f t="shared" ref="H249:M249" si="210">+H250</f>
        <v>0</v>
      </c>
      <c r="I249" s="28">
        <f t="shared" si="210"/>
        <v>0</v>
      </c>
      <c r="J249" s="28">
        <f t="shared" si="210"/>
        <v>0</v>
      </c>
      <c r="K249" s="28">
        <f t="shared" si="210"/>
        <v>0</v>
      </c>
      <c r="L249" s="28">
        <f t="shared" si="210"/>
        <v>0</v>
      </c>
      <c r="M249" s="28">
        <f t="shared" si="210"/>
        <v>0</v>
      </c>
      <c r="N249" s="28">
        <f t="shared" ref="N249:O249" si="211">+N250</f>
        <v>0</v>
      </c>
      <c r="O249" s="52">
        <f t="shared" si="211"/>
        <v>0</v>
      </c>
    </row>
    <row r="250" spans="1:15" ht="12.75" x14ac:dyDescent="0.2">
      <c r="A250" s="340">
        <v>2</v>
      </c>
      <c r="B250" s="334">
        <v>3</v>
      </c>
      <c r="C250" s="334">
        <v>9</v>
      </c>
      <c r="D250" s="334">
        <v>6</v>
      </c>
      <c r="E250" s="334" t="s">
        <v>202</v>
      </c>
      <c r="F250" s="335" t="s">
        <v>174</v>
      </c>
      <c r="G250" s="27">
        <v>0</v>
      </c>
      <c r="H250" s="27">
        <v>0</v>
      </c>
      <c r="I250" s="27">
        <v>0</v>
      </c>
      <c r="J250" s="27">
        <v>0</v>
      </c>
      <c r="K250" s="27">
        <v>0</v>
      </c>
      <c r="L250" s="27">
        <v>0</v>
      </c>
      <c r="M250" s="27">
        <v>0</v>
      </c>
      <c r="N250" s="351">
        <f>SUBTOTAL(9,G250:M250)</f>
        <v>0</v>
      </c>
      <c r="O250" s="354">
        <f>IFERROR(N250/$N$18*100,"0.00")</f>
        <v>0</v>
      </c>
    </row>
    <row r="251" spans="1:15" ht="12.75" x14ac:dyDescent="0.2">
      <c r="A251" s="330">
        <v>2</v>
      </c>
      <c r="B251" s="331">
        <v>3</v>
      </c>
      <c r="C251" s="331">
        <v>9</v>
      </c>
      <c r="D251" s="331">
        <v>8</v>
      </c>
      <c r="E251" s="331"/>
      <c r="F251" s="339" t="s">
        <v>1017</v>
      </c>
      <c r="G251" s="28">
        <f>+G252</f>
        <v>0</v>
      </c>
      <c r="H251" s="28">
        <f t="shared" ref="H251:M251" si="212">+H252</f>
        <v>0</v>
      </c>
      <c r="I251" s="28">
        <f t="shared" si="212"/>
        <v>0</v>
      </c>
      <c r="J251" s="28">
        <f t="shared" si="212"/>
        <v>0</v>
      </c>
      <c r="K251" s="28">
        <f t="shared" si="212"/>
        <v>0</v>
      </c>
      <c r="L251" s="28">
        <f t="shared" si="212"/>
        <v>0</v>
      </c>
      <c r="M251" s="28">
        <f t="shared" si="212"/>
        <v>0</v>
      </c>
      <c r="N251" s="28">
        <f t="shared" ref="N251:O251" si="213">+N252</f>
        <v>0</v>
      </c>
      <c r="O251" s="52">
        <f t="shared" si="213"/>
        <v>0</v>
      </c>
    </row>
    <row r="252" spans="1:15" ht="12.75" x14ac:dyDescent="0.2">
      <c r="A252" s="340">
        <v>2</v>
      </c>
      <c r="B252" s="334">
        <v>3</v>
      </c>
      <c r="C252" s="334">
        <v>9</v>
      </c>
      <c r="D252" s="334">
        <v>8</v>
      </c>
      <c r="E252" s="334" t="s">
        <v>202</v>
      </c>
      <c r="F252" s="335" t="s">
        <v>1017</v>
      </c>
      <c r="G252" s="27">
        <v>0</v>
      </c>
      <c r="H252" s="27">
        <v>0</v>
      </c>
      <c r="I252" s="27">
        <v>0</v>
      </c>
      <c r="J252" s="27">
        <v>0</v>
      </c>
      <c r="K252" s="27">
        <v>0</v>
      </c>
      <c r="L252" s="27">
        <v>0</v>
      </c>
      <c r="M252" s="27">
        <v>0</v>
      </c>
      <c r="N252" s="351">
        <f>SUBTOTAL(9,G252:M252)</f>
        <v>0</v>
      </c>
      <c r="O252" s="354">
        <f>IFERROR(N252/$N$18*100,"0.00")</f>
        <v>0</v>
      </c>
    </row>
    <row r="253" spans="1:15" ht="12.75" x14ac:dyDescent="0.2">
      <c r="A253" s="330">
        <v>2</v>
      </c>
      <c r="B253" s="331">
        <v>3</v>
      </c>
      <c r="C253" s="331">
        <v>9</v>
      </c>
      <c r="D253" s="331">
        <v>9</v>
      </c>
      <c r="E253" s="331"/>
      <c r="F253" s="339" t="s">
        <v>1018</v>
      </c>
      <c r="G253" s="28">
        <f>+G254</f>
        <v>0</v>
      </c>
      <c r="H253" s="28">
        <f t="shared" ref="H253:M253" si="214">+H254</f>
        <v>0</v>
      </c>
      <c r="I253" s="28">
        <f t="shared" si="214"/>
        <v>0</v>
      </c>
      <c r="J253" s="28">
        <f t="shared" si="214"/>
        <v>0</v>
      </c>
      <c r="K253" s="28">
        <f t="shared" si="214"/>
        <v>0</v>
      </c>
      <c r="L253" s="28">
        <f t="shared" si="214"/>
        <v>0</v>
      </c>
      <c r="M253" s="28">
        <f t="shared" si="214"/>
        <v>0</v>
      </c>
      <c r="N253" s="28">
        <f t="shared" ref="N253:O253" si="215">+N254</f>
        <v>0</v>
      </c>
      <c r="O253" s="52">
        <f t="shared" si="215"/>
        <v>0</v>
      </c>
    </row>
    <row r="254" spans="1:15" ht="12.75" x14ac:dyDescent="0.2">
      <c r="A254" s="340">
        <v>2</v>
      </c>
      <c r="B254" s="334">
        <v>3</v>
      </c>
      <c r="C254" s="334">
        <v>9</v>
      </c>
      <c r="D254" s="334">
        <v>9</v>
      </c>
      <c r="E254" s="334" t="s">
        <v>202</v>
      </c>
      <c r="F254" s="335" t="s">
        <v>1018</v>
      </c>
      <c r="G254" s="27">
        <v>0</v>
      </c>
      <c r="H254" s="27">
        <v>0</v>
      </c>
      <c r="I254" s="27">
        <v>0</v>
      </c>
      <c r="J254" s="27">
        <v>0</v>
      </c>
      <c r="K254" s="27">
        <v>0</v>
      </c>
      <c r="L254" s="27">
        <v>0</v>
      </c>
      <c r="M254" s="27">
        <v>0</v>
      </c>
      <c r="N254" s="351">
        <f>SUBTOTAL(9,G254:M254)</f>
        <v>0</v>
      </c>
      <c r="O254" s="354">
        <f>IFERROR(N254/$N$18*100,"0.00")</f>
        <v>0</v>
      </c>
    </row>
    <row r="255" spans="1:15" ht="12.75" x14ac:dyDescent="0.2">
      <c r="A255" s="323">
        <v>2</v>
      </c>
      <c r="B255" s="324">
        <v>4</v>
      </c>
      <c r="C255" s="325"/>
      <c r="D255" s="325"/>
      <c r="E255" s="325"/>
      <c r="F255" s="326" t="s">
        <v>254</v>
      </c>
      <c r="G255" s="32">
        <f>+G256+G264+G267</f>
        <v>0</v>
      </c>
      <c r="H255" s="32">
        <f t="shared" ref="H255:M255" si="216">+H256+H264+H267</f>
        <v>0</v>
      </c>
      <c r="I255" s="32">
        <f t="shared" si="216"/>
        <v>0</v>
      </c>
      <c r="J255" s="32">
        <f t="shared" si="216"/>
        <v>0</v>
      </c>
      <c r="K255" s="32">
        <f t="shared" si="216"/>
        <v>0</v>
      </c>
      <c r="L255" s="32">
        <f t="shared" si="216"/>
        <v>0</v>
      </c>
      <c r="M255" s="32">
        <f t="shared" si="216"/>
        <v>0</v>
      </c>
      <c r="N255" s="32">
        <f t="shared" ref="N255:O255" si="217">+N256+N264+N267</f>
        <v>0</v>
      </c>
      <c r="O255" s="32">
        <f t="shared" si="217"/>
        <v>0</v>
      </c>
    </row>
    <row r="256" spans="1:15" ht="12.75" x14ac:dyDescent="0.2">
      <c r="A256" s="327">
        <v>2</v>
      </c>
      <c r="B256" s="328">
        <v>4</v>
      </c>
      <c r="C256" s="328">
        <v>1</v>
      </c>
      <c r="D256" s="328"/>
      <c r="E256" s="328"/>
      <c r="F256" s="329" t="s">
        <v>255</v>
      </c>
      <c r="G256" s="31">
        <f>+G257+G260+G262</f>
        <v>0</v>
      </c>
      <c r="H256" s="31">
        <f t="shared" ref="H256:M256" si="218">+H257+H260+H262</f>
        <v>0</v>
      </c>
      <c r="I256" s="31">
        <f t="shared" si="218"/>
        <v>0</v>
      </c>
      <c r="J256" s="31">
        <f t="shared" si="218"/>
        <v>0</v>
      </c>
      <c r="K256" s="31">
        <f t="shared" si="218"/>
        <v>0</v>
      </c>
      <c r="L256" s="31">
        <f t="shared" si="218"/>
        <v>0</v>
      </c>
      <c r="M256" s="31">
        <f t="shared" si="218"/>
        <v>0</v>
      </c>
      <c r="N256" s="31">
        <f t="shared" ref="N256:O256" si="219">+N257+N260+N262</f>
        <v>0</v>
      </c>
      <c r="O256" s="31">
        <f t="shared" si="219"/>
        <v>0</v>
      </c>
    </row>
    <row r="257" spans="1:15" ht="12.75" x14ac:dyDescent="0.2">
      <c r="A257" s="330">
        <v>2</v>
      </c>
      <c r="B257" s="331">
        <v>4</v>
      </c>
      <c r="C257" s="331">
        <v>1</v>
      </c>
      <c r="D257" s="331">
        <v>2</v>
      </c>
      <c r="E257" s="331"/>
      <c r="F257" s="339" t="s">
        <v>256</v>
      </c>
      <c r="G257" s="28">
        <f>+G258+G259</f>
        <v>0</v>
      </c>
      <c r="H257" s="28">
        <f t="shared" ref="H257:M257" si="220">+H258+H259</f>
        <v>0</v>
      </c>
      <c r="I257" s="28">
        <f t="shared" si="220"/>
        <v>0</v>
      </c>
      <c r="J257" s="28">
        <f t="shared" si="220"/>
        <v>0</v>
      </c>
      <c r="K257" s="28">
        <f t="shared" si="220"/>
        <v>0</v>
      </c>
      <c r="L257" s="28">
        <f t="shared" si="220"/>
        <v>0</v>
      </c>
      <c r="M257" s="28">
        <f t="shared" si="220"/>
        <v>0</v>
      </c>
      <c r="N257" s="28">
        <f t="shared" ref="N257:O257" si="221">+N258+N259</f>
        <v>0</v>
      </c>
      <c r="O257" s="52">
        <f t="shared" si="221"/>
        <v>0</v>
      </c>
    </row>
    <row r="258" spans="1:15" ht="12.75" x14ac:dyDescent="0.2">
      <c r="A258" s="340">
        <v>2</v>
      </c>
      <c r="B258" s="334">
        <v>4</v>
      </c>
      <c r="C258" s="334">
        <v>1</v>
      </c>
      <c r="D258" s="334">
        <v>2</v>
      </c>
      <c r="E258" s="334" t="s">
        <v>202</v>
      </c>
      <c r="F258" s="338" t="s">
        <v>257</v>
      </c>
      <c r="G258" s="27">
        <v>0</v>
      </c>
      <c r="H258" s="27">
        <v>0</v>
      </c>
      <c r="I258" s="27">
        <v>0</v>
      </c>
      <c r="J258" s="27">
        <v>0</v>
      </c>
      <c r="K258" s="27">
        <v>0</v>
      </c>
      <c r="L258" s="27">
        <v>0</v>
      </c>
      <c r="M258" s="27">
        <v>0</v>
      </c>
      <c r="N258" s="351">
        <f>SUBTOTAL(9,G258:M258)</f>
        <v>0</v>
      </c>
      <c r="O258" s="354">
        <f>IFERROR(N258/$N$18*100,"0.00")</f>
        <v>0</v>
      </c>
    </row>
    <row r="259" spans="1:15" ht="12.75" x14ac:dyDescent="0.2">
      <c r="A259" s="340">
        <v>2</v>
      </c>
      <c r="B259" s="334">
        <v>4</v>
      </c>
      <c r="C259" s="334">
        <v>1</v>
      </c>
      <c r="D259" s="334">
        <v>2</v>
      </c>
      <c r="E259" s="334" t="s">
        <v>203</v>
      </c>
      <c r="F259" s="338" t="s">
        <v>258</v>
      </c>
      <c r="G259" s="27">
        <v>0</v>
      </c>
      <c r="H259" s="27">
        <v>0</v>
      </c>
      <c r="I259" s="27">
        <v>0</v>
      </c>
      <c r="J259" s="27">
        <v>0</v>
      </c>
      <c r="K259" s="27">
        <v>0</v>
      </c>
      <c r="L259" s="27">
        <v>0</v>
      </c>
      <c r="M259" s="27">
        <v>0</v>
      </c>
      <c r="N259" s="351">
        <f>SUBTOTAL(9,G259:M259)</f>
        <v>0</v>
      </c>
      <c r="O259" s="354">
        <f t="shared" ref="O259:O263" si="222">IFERROR(N259/$N$18*100,"0.00")</f>
        <v>0</v>
      </c>
    </row>
    <row r="260" spans="1:15" ht="12.75" x14ac:dyDescent="0.2">
      <c r="A260" s="342">
        <v>2</v>
      </c>
      <c r="B260" s="331">
        <v>4</v>
      </c>
      <c r="C260" s="331">
        <v>1</v>
      </c>
      <c r="D260" s="331">
        <v>5</v>
      </c>
      <c r="E260" s="331"/>
      <c r="F260" s="347" t="s">
        <v>259</v>
      </c>
      <c r="G260" s="29">
        <f>+G261</f>
        <v>0</v>
      </c>
      <c r="H260" s="29">
        <f t="shared" ref="H260:M260" si="223">+H261</f>
        <v>0</v>
      </c>
      <c r="I260" s="29">
        <f t="shared" si="223"/>
        <v>0</v>
      </c>
      <c r="J260" s="29">
        <f t="shared" si="223"/>
        <v>0</v>
      </c>
      <c r="K260" s="29">
        <f t="shared" si="223"/>
        <v>0</v>
      </c>
      <c r="L260" s="29">
        <f t="shared" si="223"/>
        <v>0</v>
      </c>
      <c r="M260" s="29">
        <f t="shared" si="223"/>
        <v>0</v>
      </c>
      <c r="N260" s="29">
        <f t="shared" ref="N260:O265" si="224">+N261</f>
        <v>0</v>
      </c>
      <c r="O260" s="52">
        <f t="shared" si="224"/>
        <v>0</v>
      </c>
    </row>
    <row r="261" spans="1:15" ht="12.75" x14ac:dyDescent="0.2">
      <c r="A261" s="340">
        <v>2</v>
      </c>
      <c r="B261" s="334">
        <v>4</v>
      </c>
      <c r="C261" s="334">
        <v>1</v>
      </c>
      <c r="D261" s="334">
        <v>5</v>
      </c>
      <c r="E261" s="334" t="s">
        <v>202</v>
      </c>
      <c r="F261" s="338" t="s">
        <v>259</v>
      </c>
      <c r="G261" s="27">
        <v>0</v>
      </c>
      <c r="H261" s="27">
        <v>0</v>
      </c>
      <c r="I261" s="27">
        <v>0</v>
      </c>
      <c r="J261" s="27">
        <v>0</v>
      </c>
      <c r="K261" s="27">
        <v>0</v>
      </c>
      <c r="L261" s="27">
        <v>0</v>
      </c>
      <c r="M261" s="27">
        <v>0</v>
      </c>
      <c r="N261" s="352">
        <f>SUBTOTAL(9,G261:M261)</f>
        <v>0</v>
      </c>
      <c r="O261" s="354">
        <f t="shared" si="222"/>
        <v>0</v>
      </c>
    </row>
    <row r="262" spans="1:15" ht="12.75" x14ac:dyDescent="0.2">
      <c r="A262" s="330">
        <v>2</v>
      </c>
      <c r="B262" s="331">
        <v>4</v>
      </c>
      <c r="C262" s="331">
        <v>1</v>
      </c>
      <c r="D262" s="331">
        <v>6</v>
      </c>
      <c r="E262" s="334"/>
      <c r="F262" s="347" t="s">
        <v>260</v>
      </c>
      <c r="G262" s="28">
        <f>+G263</f>
        <v>0</v>
      </c>
      <c r="H262" s="28">
        <f t="shared" ref="H262:M262" si="225">+H263</f>
        <v>0</v>
      </c>
      <c r="I262" s="28">
        <f t="shared" si="225"/>
        <v>0</v>
      </c>
      <c r="J262" s="28">
        <f t="shared" si="225"/>
        <v>0</v>
      </c>
      <c r="K262" s="28">
        <f t="shared" si="225"/>
        <v>0</v>
      </c>
      <c r="L262" s="28">
        <f t="shared" si="225"/>
        <v>0</v>
      </c>
      <c r="M262" s="28">
        <f t="shared" si="225"/>
        <v>0</v>
      </c>
      <c r="N262" s="28">
        <f t="shared" si="224"/>
        <v>0</v>
      </c>
      <c r="O262" s="52">
        <f t="shared" ref="O262" si="226">+O263</f>
        <v>0</v>
      </c>
    </row>
    <row r="263" spans="1:15" ht="12.75" x14ac:dyDescent="0.2">
      <c r="A263" s="340">
        <v>2</v>
      </c>
      <c r="B263" s="334">
        <v>4</v>
      </c>
      <c r="C263" s="334">
        <v>1</v>
      </c>
      <c r="D263" s="334">
        <v>6</v>
      </c>
      <c r="E263" s="334" t="s">
        <v>202</v>
      </c>
      <c r="F263" s="338" t="s">
        <v>261</v>
      </c>
      <c r="G263" s="27">
        <v>0</v>
      </c>
      <c r="H263" s="27">
        <v>0</v>
      </c>
      <c r="I263" s="27">
        <v>0</v>
      </c>
      <c r="J263" s="27">
        <v>0</v>
      </c>
      <c r="K263" s="27">
        <v>0</v>
      </c>
      <c r="L263" s="27">
        <v>0</v>
      </c>
      <c r="M263" s="27">
        <v>0</v>
      </c>
      <c r="N263" s="351">
        <f>SUBTOTAL(9,G263:M263)</f>
        <v>0</v>
      </c>
      <c r="O263" s="354">
        <f t="shared" si="222"/>
        <v>0</v>
      </c>
    </row>
    <row r="264" spans="1:15" ht="12.75" x14ac:dyDescent="0.2">
      <c r="A264" s="327">
        <v>2</v>
      </c>
      <c r="B264" s="328">
        <v>4</v>
      </c>
      <c r="C264" s="328">
        <v>4</v>
      </c>
      <c r="D264" s="328"/>
      <c r="E264" s="328"/>
      <c r="F264" s="329" t="s">
        <v>1019</v>
      </c>
      <c r="G264" s="31">
        <f>+G265</f>
        <v>0</v>
      </c>
      <c r="H264" s="31">
        <f t="shared" ref="H264:M265" si="227">+H265</f>
        <v>0</v>
      </c>
      <c r="I264" s="31">
        <f t="shared" si="227"/>
        <v>0</v>
      </c>
      <c r="J264" s="31">
        <f t="shared" si="227"/>
        <v>0</v>
      </c>
      <c r="K264" s="31">
        <f t="shared" si="227"/>
        <v>0</v>
      </c>
      <c r="L264" s="31">
        <f t="shared" si="227"/>
        <v>0</v>
      </c>
      <c r="M264" s="31">
        <f t="shared" si="227"/>
        <v>0</v>
      </c>
      <c r="N264" s="31">
        <f t="shared" si="224"/>
        <v>0</v>
      </c>
      <c r="O264" s="50">
        <f t="shared" ref="O264:O265" si="228">+O265</f>
        <v>0</v>
      </c>
    </row>
    <row r="265" spans="1:15" ht="12.75" x14ac:dyDescent="0.2">
      <c r="A265" s="339">
        <v>2</v>
      </c>
      <c r="B265" s="331">
        <v>4</v>
      </c>
      <c r="C265" s="331">
        <v>4</v>
      </c>
      <c r="D265" s="331">
        <v>1</v>
      </c>
      <c r="E265" s="331"/>
      <c r="F265" s="347" t="s">
        <v>1020</v>
      </c>
      <c r="G265" s="28">
        <f>+G266</f>
        <v>0</v>
      </c>
      <c r="H265" s="28">
        <f t="shared" si="227"/>
        <v>0</v>
      </c>
      <c r="I265" s="28">
        <f t="shared" si="227"/>
        <v>0</v>
      </c>
      <c r="J265" s="28">
        <f t="shared" si="227"/>
        <v>0</v>
      </c>
      <c r="K265" s="28">
        <f t="shared" si="227"/>
        <v>0</v>
      </c>
      <c r="L265" s="28">
        <f t="shared" si="227"/>
        <v>0</v>
      </c>
      <c r="M265" s="28">
        <f t="shared" si="227"/>
        <v>0</v>
      </c>
      <c r="N265" s="28">
        <f t="shared" si="224"/>
        <v>0</v>
      </c>
      <c r="O265" s="52">
        <f t="shared" si="228"/>
        <v>0</v>
      </c>
    </row>
    <row r="266" spans="1:15" ht="22.5" x14ac:dyDescent="0.2">
      <c r="A266" s="335">
        <v>2</v>
      </c>
      <c r="B266" s="334">
        <v>4</v>
      </c>
      <c r="C266" s="334">
        <v>4</v>
      </c>
      <c r="D266" s="334">
        <v>1</v>
      </c>
      <c r="E266" s="334" t="s">
        <v>204</v>
      </c>
      <c r="F266" s="338" t="s">
        <v>1021</v>
      </c>
      <c r="G266" s="27">
        <v>0</v>
      </c>
      <c r="H266" s="27">
        <v>0</v>
      </c>
      <c r="I266" s="27">
        <v>0</v>
      </c>
      <c r="J266" s="27">
        <v>0</v>
      </c>
      <c r="K266" s="27">
        <v>0</v>
      </c>
      <c r="L266" s="27">
        <v>0</v>
      </c>
      <c r="M266" s="27">
        <v>0</v>
      </c>
      <c r="N266" s="351">
        <f>SUBTOTAL(9,G266:M266)</f>
        <v>0</v>
      </c>
      <c r="O266" s="354">
        <f>IFERROR(N266/$N$18*100,"0.00")</f>
        <v>0</v>
      </c>
    </row>
    <row r="267" spans="1:15" ht="12.75" x14ac:dyDescent="0.2">
      <c r="A267" s="327">
        <v>2</v>
      </c>
      <c r="B267" s="328">
        <v>4</v>
      </c>
      <c r="C267" s="328">
        <v>9</v>
      </c>
      <c r="D267" s="328"/>
      <c r="E267" s="328"/>
      <c r="F267" s="329" t="s">
        <v>262</v>
      </c>
      <c r="G267" s="31">
        <f t="shared" ref="G267:M267" si="229">+G268+G270</f>
        <v>0</v>
      </c>
      <c r="H267" s="31">
        <f t="shared" si="229"/>
        <v>0</v>
      </c>
      <c r="I267" s="31">
        <f t="shared" si="229"/>
        <v>0</v>
      </c>
      <c r="J267" s="31">
        <f t="shared" si="229"/>
        <v>0</v>
      </c>
      <c r="K267" s="31">
        <f t="shared" si="229"/>
        <v>0</v>
      </c>
      <c r="L267" s="31">
        <f t="shared" si="229"/>
        <v>0</v>
      </c>
      <c r="M267" s="31">
        <f t="shared" si="229"/>
        <v>0</v>
      </c>
      <c r="N267" s="31">
        <f t="shared" ref="N267:O267" si="230">+N268+N270</f>
        <v>0</v>
      </c>
      <c r="O267" s="31">
        <f t="shared" si="230"/>
        <v>0</v>
      </c>
    </row>
    <row r="268" spans="1:15" ht="12.75" x14ac:dyDescent="0.2">
      <c r="A268" s="342">
        <v>2</v>
      </c>
      <c r="B268" s="331">
        <v>4</v>
      </c>
      <c r="C268" s="331">
        <v>9</v>
      </c>
      <c r="D268" s="331">
        <v>1</v>
      </c>
      <c r="E268" s="331"/>
      <c r="F268" s="347" t="s">
        <v>262</v>
      </c>
      <c r="G268" s="28">
        <f>+G269</f>
        <v>0</v>
      </c>
      <c r="H268" s="28">
        <f t="shared" ref="H268:M268" si="231">+H269</f>
        <v>0</v>
      </c>
      <c r="I268" s="28">
        <f t="shared" si="231"/>
        <v>0</v>
      </c>
      <c r="J268" s="28">
        <f t="shared" si="231"/>
        <v>0</v>
      </c>
      <c r="K268" s="28">
        <f t="shared" si="231"/>
        <v>0</v>
      </c>
      <c r="L268" s="28">
        <f t="shared" si="231"/>
        <v>0</v>
      </c>
      <c r="M268" s="28">
        <f t="shared" si="231"/>
        <v>0</v>
      </c>
      <c r="N268" s="28">
        <f t="shared" ref="N268:O276" si="232">+N269</f>
        <v>0</v>
      </c>
      <c r="O268" s="52">
        <f t="shared" si="232"/>
        <v>0</v>
      </c>
    </row>
    <row r="269" spans="1:15" ht="12.75" x14ac:dyDescent="0.2">
      <c r="A269" s="340">
        <v>2</v>
      </c>
      <c r="B269" s="334">
        <v>4</v>
      </c>
      <c r="C269" s="334">
        <v>9</v>
      </c>
      <c r="D269" s="334">
        <v>1</v>
      </c>
      <c r="E269" s="334" t="s">
        <v>202</v>
      </c>
      <c r="F269" s="338" t="s">
        <v>262</v>
      </c>
      <c r="G269" s="27">
        <v>0</v>
      </c>
      <c r="H269" s="27">
        <v>0</v>
      </c>
      <c r="I269" s="27">
        <v>0</v>
      </c>
      <c r="J269" s="27">
        <v>0</v>
      </c>
      <c r="K269" s="27">
        <v>0</v>
      </c>
      <c r="L269" s="27">
        <v>0</v>
      </c>
      <c r="M269" s="27">
        <v>0</v>
      </c>
      <c r="N269" s="351">
        <f>SUBTOTAL(9,G269:M269)</f>
        <v>0</v>
      </c>
      <c r="O269" s="354">
        <f>IFERROR(N269/$N$18*100,"0.00")</f>
        <v>0</v>
      </c>
    </row>
    <row r="270" spans="1:15" ht="12.75" x14ac:dyDescent="0.2">
      <c r="A270" s="342">
        <v>2</v>
      </c>
      <c r="B270" s="331">
        <v>4</v>
      </c>
      <c r="C270" s="331">
        <v>9</v>
      </c>
      <c r="D270" s="331">
        <v>4</v>
      </c>
      <c r="E270" s="331"/>
      <c r="F270" s="347" t="s">
        <v>263</v>
      </c>
      <c r="G270" s="28">
        <f t="shared" ref="G270:M270" si="233">+G271</f>
        <v>0</v>
      </c>
      <c r="H270" s="28">
        <f t="shared" si="233"/>
        <v>0</v>
      </c>
      <c r="I270" s="28">
        <f t="shared" si="233"/>
        <v>0</v>
      </c>
      <c r="J270" s="28">
        <f t="shared" si="233"/>
        <v>0</v>
      </c>
      <c r="K270" s="28">
        <f t="shared" si="233"/>
        <v>0</v>
      </c>
      <c r="L270" s="28">
        <f t="shared" si="233"/>
        <v>0</v>
      </c>
      <c r="M270" s="28">
        <f t="shared" si="233"/>
        <v>0</v>
      </c>
      <c r="N270" s="28">
        <f t="shared" si="232"/>
        <v>0</v>
      </c>
      <c r="O270" s="52">
        <f t="shared" si="232"/>
        <v>0</v>
      </c>
    </row>
    <row r="271" spans="1:15" ht="12.75" x14ac:dyDescent="0.2">
      <c r="A271" s="333">
        <v>2</v>
      </c>
      <c r="B271" s="334">
        <v>4</v>
      </c>
      <c r="C271" s="334">
        <v>9</v>
      </c>
      <c r="D271" s="334">
        <v>4</v>
      </c>
      <c r="E271" s="334" t="s">
        <v>202</v>
      </c>
      <c r="F271" s="338" t="s">
        <v>263</v>
      </c>
      <c r="G271" s="27">
        <v>0</v>
      </c>
      <c r="H271" s="27">
        <v>0</v>
      </c>
      <c r="I271" s="27">
        <v>0</v>
      </c>
      <c r="J271" s="27">
        <v>0</v>
      </c>
      <c r="K271" s="27">
        <v>0</v>
      </c>
      <c r="L271" s="27">
        <v>0</v>
      </c>
      <c r="M271" s="27">
        <v>0</v>
      </c>
      <c r="N271" s="351">
        <f>SUBTOTAL(9,G271:M271)</f>
        <v>0</v>
      </c>
      <c r="O271" s="354">
        <f>IFERROR(N271/$N$18*100,"0.00")</f>
        <v>0</v>
      </c>
    </row>
    <row r="272" spans="1:15" ht="12.75" x14ac:dyDescent="0.2">
      <c r="A272" s="323">
        <v>2</v>
      </c>
      <c r="B272" s="324">
        <v>6</v>
      </c>
      <c r="C272" s="325"/>
      <c r="D272" s="325"/>
      <c r="E272" s="325"/>
      <c r="F272" s="326" t="s">
        <v>176</v>
      </c>
      <c r="G272" s="32">
        <f>+G273+G284+G291+G296+G303+G312+G315</f>
        <v>150000</v>
      </c>
      <c r="H272" s="32">
        <f t="shared" ref="H272:M272" si="234">+H273+H284+H291+H296+H303+H312+H315</f>
        <v>3150000</v>
      </c>
      <c r="I272" s="32">
        <f t="shared" si="234"/>
        <v>3850000</v>
      </c>
      <c r="J272" s="32">
        <f t="shared" si="234"/>
        <v>2900000</v>
      </c>
      <c r="K272" s="32">
        <f t="shared" si="234"/>
        <v>0</v>
      </c>
      <c r="L272" s="32">
        <f t="shared" si="234"/>
        <v>2000000</v>
      </c>
      <c r="M272" s="32">
        <f t="shared" si="234"/>
        <v>7900000</v>
      </c>
      <c r="N272" s="32">
        <f t="shared" ref="N272:O272" si="235">+N273+N284+N291+N296+N303+N312+N315</f>
        <v>19950000</v>
      </c>
      <c r="O272" s="32">
        <f t="shared" si="235"/>
        <v>23.23625100634743</v>
      </c>
    </row>
    <row r="273" spans="1:15" ht="12.75" x14ac:dyDescent="0.2">
      <c r="A273" s="327">
        <v>2</v>
      </c>
      <c r="B273" s="328">
        <v>6</v>
      </c>
      <c r="C273" s="328">
        <v>1</v>
      </c>
      <c r="D273" s="328"/>
      <c r="E273" s="328"/>
      <c r="F273" s="329" t="s">
        <v>177</v>
      </c>
      <c r="G273" s="31">
        <f>+G274+G276+G278+G280+G282</f>
        <v>150000</v>
      </c>
      <c r="H273" s="31">
        <f t="shared" ref="H273:M273" si="236">+H274+H276+H278+H280+H282</f>
        <v>150000</v>
      </c>
      <c r="I273" s="31">
        <f t="shared" si="236"/>
        <v>350000</v>
      </c>
      <c r="J273" s="31">
        <f t="shared" si="236"/>
        <v>400000</v>
      </c>
      <c r="K273" s="31">
        <f t="shared" si="236"/>
        <v>0</v>
      </c>
      <c r="L273" s="31">
        <f t="shared" si="236"/>
        <v>2000000</v>
      </c>
      <c r="M273" s="31">
        <f t="shared" si="236"/>
        <v>900000</v>
      </c>
      <c r="N273" s="31">
        <f t="shared" ref="N273:O273" si="237">+N274+N276+N278+N280+N282</f>
        <v>3950000</v>
      </c>
      <c r="O273" s="31">
        <f t="shared" si="237"/>
        <v>1.9549135564445654</v>
      </c>
    </row>
    <row r="274" spans="1:15" ht="12.75" x14ac:dyDescent="0.2">
      <c r="A274" s="330">
        <v>2</v>
      </c>
      <c r="B274" s="331">
        <v>6</v>
      </c>
      <c r="C274" s="331">
        <v>1</v>
      </c>
      <c r="D274" s="331">
        <v>1</v>
      </c>
      <c r="E274" s="331"/>
      <c r="F274" s="339" t="s">
        <v>1022</v>
      </c>
      <c r="G274" s="28">
        <f>+G275</f>
        <v>0</v>
      </c>
      <c r="H274" s="28">
        <f t="shared" ref="H274:M274" si="238">+H275</f>
        <v>0</v>
      </c>
      <c r="I274" s="28">
        <f t="shared" si="238"/>
        <v>200000</v>
      </c>
      <c r="J274" s="28">
        <f t="shared" si="238"/>
        <v>400000</v>
      </c>
      <c r="K274" s="28">
        <f t="shared" si="238"/>
        <v>0</v>
      </c>
      <c r="L274" s="28">
        <f t="shared" si="238"/>
        <v>0</v>
      </c>
      <c r="M274" s="28">
        <f t="shared" si="238"/>
        <v>800000</v>
      </c>
      <c r="N274" s="28">
        <f t="shared" ref="N274:O274" si="239">+N275</f>
        <v>1400000</v>
      </c>
      <c r="O274" s="52">
        <f t="shared" si="239"/>
        <v>0.69288075418288397</v>
      </c>
    </row>
    <row r="275" spans="1:15" ht="12.75" x14ac:dyDescent="0.2">
      <c r="A275" s="333">
        <v>2</v>
      </c>
      <c r="B275" s="334">
        <v>6</v>
      </c>
      <c r="C275" s="334">
        <v>1</v>
      </c>
      <c r="D275" s="334">
        <v>1</v>
      </c>
      <c r="E275" s="334" t="s">
        <v>202</v>
      </c>
      <c r="F275" s="335" t="s">
        <v>1022</v>
      </c>
      <c r="G275" s="27">
        <v>0</v>
      </c>
      <c r="H275" s="27">
        <v>0</v>
      </c>
      <c r="I275" s="27">
        <v>200000</v>
      </c>
      <c r="J275" s="27">
        <v>400000</v>
      </c>
      <c r="K275" s="27"/>
      <c r="L275" s="27"/>
      <c r="M275" s="27">
        <v>800000</v>
      </c>
      <c r="N275" s="351">
        <f>SUBTOTAL(9,G275:M275)</f>
        <v>1400000</v>
      </c>
      <c r="O275" s="354">
        <f t="shared" ref="O275:O283" si="240">IFERROR(N275/$N$18*100,"0.00")</f>
        <v>0.69288075418288397</v>
      </c>
    </row>
    <row r="276" spans="1:15" ht="12.75" x14ac:dyDescent="0.2">
      <c r="A276" s="330">
        <v>2</v>
      </c>
      <c r="B276" s="331">
        <v>6</v>
      </c>
      <c r="C276" s="331">
        <v>1</v>
      </c>
      <c r="D276" s="331">
        <v>2</v>
      </c>
      <c r="E276" s="331"/>
      <c r="F276" s="339" t="s">
        <v>550</v>
      </c>
      <c r="G276" s="28">
        <f>+G277</f>
        <v>0</v>
      </c>
      <c r="H276" s="28">
        <f t="shared" ref="H276:M276" si="241">+H277</f>
        <v>0</v>
      </c>
      <c r="I276" s="28">
        <f t="shared" si="241"/>
        <v>0</v>
      </c>
      <c r="J276" s="28">
        <f t="shared" si="241"/>
        <v>0</v>
      </c>
      <c r="K276" s="28">
        <f t="shared" si="241"/>
        <v>0</v>
      </c>
      <c r="L276" s="28">
        <f t="shared" si="241"/>
        <v>0</v>
      </c>
      <c r="M276" s="28">
        <f t="shared" si="241"/>
        <v>0</v>
      </c>
      <c r="N276" s="28">
        <f t="shared" si="232"/>
        <v>0</v>
      </c>
      <c r="O276" s="52">
        <f t="shared" ref="O276" si="242">+O277</f>
        <v>0</v>
      </c>
    </row>
    <row r="277" spans="1:15" ht="12.75" x14ac:dyDescent="0.2">
      <c r="A277" s="333">
        <v>2</v>
      </c>
      <c r="B277" s="334">
        <v>6</v>
      </c>
      <c r="C277" s="334">
        <v>1</v>
      </c>
      <c r="D277" s="334">
        <v>2</v>
      </c>
      <c r="E277" s="334" t="s">
        <v>202</v>
      </c>
      <c r="F277" s="338" t="s">
        <v>550</v>
      </c>
      <c r="G277" s="27">
        <v>0</v>
      </c>
      <c r="H277" s="27">
        <v>0</v>
      </c>
      <c r="I277" s="27">
        <v>0</v>
      </c>
      <c r="J277" s="27">
        <v>0</v>
      </c>
      <c r="K277" s="27">
        <v>0</v>
      </c>
      <c r="L277" s="27">
        <v>0</v>
      </c>
      <c r="M277" s="27">
        <v>0</v>
      </c>
      <c r="N277" s="351">
        <f>SUBTOTAL(9,G277:M277)</f>
        <v>0</v>
      </c>
      <c r="O277" s="354">
        <f t="shared" si="240"/>
        <v>0</v>
      </c>
    </row>
    <row r="278" spans="1:15" ht="12.75" x14ac:dyDescent="0.2">
      <c r="A278" s="330">
        <v>2</v>
      </c>
      <c r="B278" s="331">
        <v>6</v>
      </c>
      <c r="C278" s="331">
        <v>1</v>
      </c>
      <c r="D278" s="331">
        <v>3</v>
      </c>
      <c r="E278" s="331"/>
      <c r="F278" s="347" t="s">
        <v>1023</v>
      </c>
      <c r="G278" s="28">
        <f>+G279</f>
        <v>150000</v>
      </c>
      <c r="H278" s="28">
        <f t="shared" ref="H278:M278" si="243">+H279</f>
        <v>150000</v>
      </c>
      <c r="I278" s="28">
        <f t="shared" si="243"/>
        <v>150000</v>
      </c>
      <c r="J278" s="28">
        <f t="shared" si="243"/>
        <v>0</v>
      </c>
      <c r="K278" s="28">
        <f t="shared" si="243"/>
        <v>0</v>
      </c>
      <c r="L278" s="28">
        <f t="shared" si="243"/>
        <v>2000000</v>
      </c>
      <c r="M278" s="28">
        <f t="shared" si="243"/>
        <v>100000</v>
      </c>
      <c r="N278" s="28">
        <f t="shared" ref="N278:O278" si="244">+N279</f>
        <v>2550000</v>
      </c>
      <c r="O278" s="52">
        <f t="shared" si="244"/>
        <v>1.2620328022616816</v>
      </c>
    </row>
    <row r="279" spans="1:15" ht="12.75" x14ac:dyDescent="0.2">
      <c r="A279" s="333">
        <v>2</v>
      </c>
      <c r="B279" s="334">
        <v>6</v>
      </c>
      <c r="C279" s="334">
        <v>1</v>
      </c>
      <c r="D279" s="334">
        <v>3</v>
      </c>
      <c r="E279" s="334" t="s">
        <v>202</v>
      </c>
      <c r="F279" s="338" t="s">
        <v>1023</v>
      </c>
      <c r="G279" s="27">
        <v>150000</v>
      </c>
      <c r="H279" s="27">
        <v>150000</v>
      </c>
      <c r="I279" s="27">
        <v>150000</v>
      </c>
      <c r="J279" s="27">
        <v>0</v>
      </c>
      <c r="K279" s="27">
        <v>0</v>
      </c>
      <c r="L279" s="27">
        <v>2000000</v>
      </c>
      <c r="M279" s="27">
        <v>100000</v>
      </c>
      <c r="N279" s="351">
        <f>SUBTOTAL(9,G279:M279)</f>
        <v>2550000</v>
      </c>
      <c r="O279" s="354">
        <f t="shared" si="240"/>
        <v>1.2620328022616816</v>
      </c>
    </row>
    <row r="280" spans="1:15" ht="12.75" x14ac:dyDescent="0.2">
      <c r="A280" s="330">
        <v>2</v>
      </c>
      <c r="B280" s="331">
        <v>6</v>
      </c>
      <c r="C280" s="331">
        <v>1</v>
      </c>
      <c r="D280" s="331">
        <v>4</v>
      </c>
      <c r="E280" s="331"/>
      <c r="F280" s="339" t="s">
        <v>264</v>
      </c>
      <c r="G280" s="28">
        <f>+G281</f>
        <v>0</v>
      </c>
      <c r="H280" s="28">
        <f t="shared" ref="H280:M280" si="245">+H281</f>
        <v>0</v>
      </c>
      <c r="I280" s="28">
        <f t="shared" si="245"/>
        <v>0</v>
      </c>
      <c r="J280" s="28">
        <f t="shared" si="245"/>
        <v>0</v>
      </c>
      <c r="K280" s="28">
        <f t="shared" si="245"/>
        <v>0</v>
      </c>
      <c r="L280" s="28">
        <f t="shared" si="245"/>
        <v>0</v>
      </c>
      <c r="M280" s="28">
        <f t="shared" si="245"/>
        <v>0</v>
      </c>
      <c r="N280" s="28">
        <f t="shared" ref="N280:O280" si="246">+N281</f>
        <v>0</v>
      </c>
      <c r="O280" s="52">
        <f t="shared" si="246"/>
        <v>0</v>
      </c>
    </row>
    <row r="281" spans="1:15" ht="12.75" x14ac:dyDescent="0.2">
      <c r="A281" s="333">
        <v>2</v>
      </c>
      <c r="B281" s="334">
        <v>6</v>
      </c>
      <c r="C281" s="334">
        <v>1</v>
      </c>
      <c r="D281" s="334">
        <v>4</v>
      </c>
      <c r="E281" s="334" t="s">
        <v>202</v>
      </c>
      <c r="F281" s="338" t="s">
        <v>264</v>
      </c>
      <c r="G281" s="27">
        <v>0</v>
      </c>
      <c r="H281" s="27">
        <v>0</v>
      </c>
      <c r="I281" s="27">
        <v>0</v>
      </c>
      <c r="J281" s="27">
        <v>0</v>
      </c>
      <c r="K281" s="27">
        <v>0</v>
      </c>
      <c r="L281" s="27">
        <v>0</v>
      </c>
      <c r="M281" s="27">
        <v>0</v>
      </c>
      <c r="N281" s="351">
        <f t="shared" ref="N281:N286" si="247">SUBTOTAL(9,G281:M281)</f>
        <v>0</v>
      </c>
      <c r="O281" s="354">
        <f t="shared" si="240"/>
        <v>0</v>
      </c>
    </row>
    <row r="282" spans="1:15" ht="12.75" x14ac:dyDescent="0.2">
      <c r="A282" s="330">
        <v>2</v>
      </c>
      <c r="B282" s="331">
        <v>6</v>
      </c>
      <c r="C282" s="331">
        <v>1</v>
      </c>
      <c r="D282" s="331">
        <v>9</v>
      </c>
      <c r="E282" s="331"/>
      <c r="F282" s="339" t="s">
        <v>179</v>
      </c>
      <c r="G282" s="28">
        <f>+G283</f>
        <v>0</v>
      </c>
      <c r="H282" s="28">
        <f t="shared" ref="H282:M282" si="248">+H283</f>
        <v>0</v>
      </c>
      <c r="I282" s="28">
        <f t="shared" si="248"/>
        <v>0</v>
      </c>
      <c r="J282" s="28">
        <f t="shared" si="248"/>
        <v>0</v>
      </c>
      <c r="K282" s="28">
        <f t="shared" si="248"/>
        <v>0</v>
      </c>
      <c r="L282" s="28">
        <f t="shared" si="248"/>
        <v>0</v>
      </c>
      <c r="M282" s="28">
        <f t="shared" si="248"/>
        <v>0</v>
      </c>
      <c r="N282" s="28">
        <f t="shared" ref="N282:O282" si="249">+N283</f>
        <v>0</v>
      </c>
      <c r="O282" s="52">
        <f t="shared" si="249"/>
        <v>0</v>
      </c>
    </row>
    <row r="283" spans="1:15" ht="12.75" x14ac:dyDescent="0.2">
      <c r="A283" s="333">
        <v>2</v>
      </c>
      <c r="B283" s="334">
        <v>6</v>
      </c>
      <c r="C283" s="334">
        <v>1</v>
      </c>
      <c r="D283" s="334">
        <v>9</v>
      </c>
      <c r="E283" s="334" t="s">
        <v>202</v>
      </c>
      <c r="F283" s="338" t="s">
        <v>179</v>
      </c>
      <c r="G283" s="27">
        <v>0</v>
      </c>
      <c r="H283" s="27">
        <v>0</v>
      </c>
      <c r="I283" s="27">
        <v>0</v>
      </c>
      <c r="J283" s="27">
        <v>0</v>
      </c>
      <c r="K283" s="27">
        <v>0</v>
      </c>
      <c r="L283" s="27">
        <v>0</v>
      </c>
      <c r="M283" s="27">
        <v>0</v>
      </c>
      <c r="N283" s="351">
        <f t="shared" si="247"/>
        <v>0</v>
      </c>
      <c r="O283" s="354">
        <f t="shared" si="240"/>
        <v>0</v>
      </c>
    </row>
    <row r="284" spans="1:15" ht="12.75" x14ac:dyDescent="0.2">
      <c r="A284" s="327">
        <v>2</v>
      </c>
      <c r="B284" s="328">
        <v>6</v>
      </c>
      <c r="C284" s="328">
        <v>2</v>
      </c>
      <c r="D284" s="328"/>
      <c r="E284" s="328"/>
      <c r="F284" s="329" t="s">
        <v>1024</v>
      </c>
      <c r="G284" s="31">
        <f>+G285+G287+G289</f>
        <v>0</v>
      </c>
      <c r="H284" s="31">
        <f t="shared" ref="H284:M284" si="250">+H285+H287+H289</f>
        <v>0</v>
      </c>
      <c r="I284" s="31">
        <f t="shared" si="250"/>
        <v>0</v>
      </c>
      <c r="J284" s="31">
        <f t="shared" si="250"/>
        <v>0</v>
      </c>
      <c r="K284" s="31">
        <f t="shared" si="250"/>
        <v>0</v>
      </c>
      <c r="L284" s="31">
        <f t="shared" si="250"/>
        <v>0</v>
      </c>
      <c r="M284" s="31">
        <f t="shared" si="250"/>
        <v>0</v>
      </c>
      <c r="N284" s="31">
        <f t="shared" ref="N284:O284" si="251">+N285+N287+N289</f>
        <v>0</v>
      </c>
      <c r="O284" s="31">
        <f t="shared" si="251"/>
        <v>13.362700259241333</v>
      </c>
    </row>
    <row r="285" spans="1:15" ht="12.75" x14ac:dyDescent="0.2">
      <c r="A285" s="330">
        <v>2</v>
      </c>
      <c r="B285" s="331">
        <v>6</v>
      </c>
      <c r="C285" s="331">
        <v>2</v>
      </c>
      <c r="D285" s="331">
        <v>1</v>
      </c>
      <c r="E285" s="331"/>
      <c r="F285" s="339" t="s">
        <v>265</v>
      </c>
      <c r="G285" s="28">
        <f>+G286</f>
        <v>0</v>
      </c>
      <c r="H285" s="28">
        <f t="shared" ref="H285:M285" si="252">+H286</f>
        <v>0</v>
      </c>
      <c r="I285" s="28">
        <f t="shared" si="252"/>
        <v>0</v>
      </c>
      <c r="J285" s="28">
        <f t="shared" si="252"/>
        <v>0</v>
      </c>
      <c r="K285" s="28">
        <f t="shared" si="252"/>
        <v>0</v>
      </c>
      <c r="L285" s="28">
        <f t="shared" si="252"/>
        <v>0</v>
      </c>
      <c r="M285" s="28">
        <f t="shared" si="252"/>
        <v>0</v>
      </c>
      <c r="N285" s="28">
        <f t="shared" ref="N285:O285" si="253">+N286</f>
        <v>0</v>
      </c>
      <c r="O285" s="52">
        <f t="shared" si="253"/>
        <v>0</v>
      </c>
    </row>
    <row r="286" spans="1:15" ht="12.75" x14ac:dyDescent="0.2">
      <c r="A286" s="340">
        <v>2</v>
      </c>
      <c r="B286" s="334">
        <v>6</v>
      </c>
      <c r="C286" s="334">
        <v>2</v>
      </c>
      <c r="D286" s="334">
        <v>1</v>
      </c>
      <c r="E286" s="334" t="s">
        <v>202</v>
      </c>
      <c r="F286" s="338" t="s">
        <v>265</v>
      </c>
      <c r="G286" s="27">
        <v>0</v>
      </c>
      <c r="H286" s="27">
        <v>0</v>
      </c>
      <c r="I286" s="27">
        <v>0</v>
      </c>
      <c r="J286" s="27">
        <v>0</v>
      </c>
      <c r="K286" s="27">
        <v>0</v>
      </c>
      <c r="L286" s="27">
        <v>0</v>
      </c>
      <c r="M286" s="27">
        <v>0</v>
      </c>
      <c r="N286" s="351">
        <f t="shared" si="247"/>
        <v>0</v>
      </c>
      <c r="O286" s="354">
        <f t="shared" ref="O286" si="254">IFERROR(N286/$N$18*100,"0.00")</f>
        <v>0</v>
      </c>
    </row>
    <row r="287" spans="1:15" ht="12.75" x14ac:dyDescent="0.2">
      <c r="A287" s="330">
        <v>2</v>
      </c>
      <c r="B287" s="331">
        <v>6</v>
      </c>
      <c r="C287" s="331">
        <v>2</v>
      </c>
      <c r="D287" s="331">
        <v>3</v>
      </c>
      <c r="E287" s="331"/>
      <c r="F287" s="339" t="s">
        <v>180</v>
      </c>
      <c r="G287" s="28">
        <f>+G288</f>
        <v>0</v>
      </c>
      <c r="H287" s="28">
        <f t="shared" ref="H287:N287" si="255">+H288</f>
        <v>0</v>
      </c>
      <c r="I287" s="28">
        <f t="shared" si="255"/>
        <v>0</v>
      </c>
      <c r="J287" s="28">
        <f t="shared" si="255"/>
        <v>0</v>
      </c>
      <c r="K287" s="28">
        <f t="shared" si="255"/>
        <v>0</v>
      </c>
      <c r="L287" s="28">
        <f t="shared" si="255"/>
        <v>0</v>
      </c>
      <c r="M287" s="28">
        <f t="shared" si="255"/>
        <v>0</v>
      </c>
      <c r="N287" s="28">
        <f t="shared" si="255"/>
        <v>0</v>
      </c>
      <c r="O287" s="52">
        <f>+O288+O289+O290+O291+O292+O293+O294</f>
        <v>13.362700259241333</v>
      </c>
    </row>
    <row r="288" spans="1:15" ht="12.75" x14ac:dyDescent="0.2">
      <c r="A288" s="340">
        <v>2</v>
      </c>
      <c r="B288" s="334">
        <v>6</v>
      </c>
      <c r="C288" s="334">
        <v>2</v>
      </c>
      <c r="D288" s="334">
        <v>3</v>
      </c>
      <c r="E288" s="334" t="s">
        <v>202</v>
      </c>
      <c r="F288" s="338" t="s">
        <v>180</v>
      </c>
      <c r="G288" s="27">
        <v>0</v>
      </c>
      <c r="H288" s="27">
        <v>0</v>
      </c>
      <c r="I288" s="27">
        <v>0</v>
      </c>
      <c r="J288" s="27">
        <v>0</v>
      </c>
      <c r="K288" s="27">
        <v>0</v>
      </c>
      <c r="L288" s="27">
        <v>0</v>
      </c>
      <c r="M288" s="27">
        <v>0</v>
      </c>
      <c r="N288" s="351">
        <f t="shared" ref="N288:N295" si="256">SUBTOTAL(9,G288:M288)</f>
        <v>0</v>
      </c>
      <c r="O288" s="354">
        <f t="shared" ref="O288:O295" si="257">IFERROR(N288/$N$18*100,"0.00")</f>
        <v>0</v>
      </c>
    </row>
    <row r="289" spans="1:15" ht="12.75" x14ac:dyDescent="0.2">
      <c r="A289" s="330">
        <v>2</v>
      </c>
      <c r="B289" s="331">
        <v>6</v>
      </c>
      <c r="C289" s="331">
        <v>2</v>
      </c>
      <c r="D289" s="331">
        <v>4</v>
      </c>
      <c r="E289" s="331"/>
      <c r="F289" s="339" t="s">
        <v>1025</v>
      </c>
      <c r="G289" s="28">
        <f>+G290</f>
        <v>0</v>
      </c>
      <c r="H289" s="28">
        <f t="shared" ref="H289:M289" si="258">+H290</f>
        <v>0</v>
      </c>
      <c r="I289" s="28">
        <f t="shared" si="258"/>
        <v>0</v>
      </c>
      <c r="J289" s="28">
        <f t="shared" si="258"/>
        <v>0</v>
      </c>
      <c r="K289" s="28">
        <f t="shared" si="258"/>
        <v>0</v>
      </c>
      <c r="L289" s="28">
        <f t="shared" si="258"/>
        <v>0</v>
      </c>
      <c r="M289" s="28">
        <f t="shared" si="258"/>
        <v>0</v>
      </c>
      <c r="N289" s="28">
        <f t="shared" ref="N289:O289" si="259">+N290</f>
        <v>0</v>
      </c>
      <c r="O289" s="52">
        <f t="shared" si="259"/>
        <v>0</v>
      </c>
    </row>
    <row r="290" spans="1:15" ht="12.75" x14ac:dyDescent="0.2">
      <c r="A290" s="340">
        <v>2</v>
      </c>
      <c r="B290" s="334">
        <v>6</v>
      </c>
      <c r="C290" s="334">
        <v>2</v>
      </c>
      <c r="D290" s="334">
        <v>4</v>
      </c>
      <c r="E290" s="334" t="s">
        <v>202</v>
      </c>
      <c r="F290" s="335" t="s">
        <v>1025</v>
      </c>
      <c r="G290" s="27">
        <v>0</v>
      </c>
      <c r="H290" s="27">
        <v>0</v>
      </c>
      <c r="I290" s="27">
        <v>0</v>
      </c>
      <c r="J290" s="27">
        <v>0</v>
      </c>
      <c r="K290" s="27">
        <v>0</v>
      </c>
      <c r="L290" s="27">
        <v>0</v>
      </c>
      <c r="M290" s="27">
        <v>0</v>
      </c>
      <c r="N290" s="351">
        <f t="shared" si="256"/>
        <v>0</v>
      </c>
      <c r="O290" s="354">
        <f t="shared" si="257"/>
        <v>0</v>
      </c>
    </row>
    <row r="291" spans="1:15" ht="12.75" x14ac:dyDescent="0.2">
      <c r="A291" s="327">
        <v>2</v>
      </c>
      <c r="B291" s="328">
        <v>6</v>
      </c>
      <c r="C291" s="328">
        <v>3</v>
      </c>
      <c r="D291" s="328"/>
      <c r="E291" s="328"/>
      <c r="F291" s="329" t="s">
        <v>181</v>
      </c>
      <c r="G291" s="31">
        <f>+G292+G294</f>
        <v>0</v>
      </c>
      <c r="H291" s="31">
        <f t="shared" ref="H291:M291" si="260">+H292+H294</f>
        <v>3000000</v>
      </c>
      <c r="I291" s="31">
        <f t="shared" si="260"/>
        <v>3500000</v>
      </c>
      <c r="J291" s="31">
        <f t="shared" si="260"/>
        <v>2500000</v>
      </c>
      <c r="K291" s="31">
        <f t="shared" si="260"/>
        <v>0</v>
      </c>
      <c r="L291" s="31">
        <f t="shared" si="260"/>
        <v>0</v>
      </c>
      <c r="M291" s="31">
        <f t="shared" si="260"/>
        <v>0</v>
      </c>
      <c r="N291" s="31">
        <f t="shared" ref="N291:O291" si="261">+N292+N294</f>
        <v>9000000</v>
      </c>
      <c r="O291" s="31">
        <f t="shared" si="261"/>
        <v>4.4542334197471112</v>
      </c>
    </row>
    <row r="292" spans="1:15" ht="12.75" x14ac:dyDescent="0.2">
      <c r="A292" s="342">
        <v>2</v>
      </c>
      <c r="B292" s="331">
        <v>6</v>
      </c>
      <c r="C292" s="331">
        <v>3</v>
      </c>
      <c r="D292" s="331">
        <v>1</v>
      </c>
      <c r="E292" s="331"/>
      <c r="F292" s="347" t="s">
        <v>182</v>
      </c>
      <c r="G292" s="28">
        <f>+G293</f>
        <v>0</v>
      </c>
      <c r="H292" s="28">
        <f t="shared" ref="H292:M292" si="262">+H293</f>
        <v>3000000</v>
      </c>
      <c r="I292" s="28">
        <f t="shared" si="262"/>
        <v>3500000</v>
      </c>
      <c r="J292" s="28">
        <f t="shared" si="262"/>
        <v>2500000</v>
      </c>
      <c r="K292" s="28">
        <f t="shared" si="262"/>
        <v>0</v>
      </c>
      <c r="L292" s="28">
        <f t="shared" si="262"/>
        <v>0</v>
      </c>
      <c r="M292" s="28">
        <f t="shared" si="262"/>
        <v>0</v>
      </c>
      <c r="N292" s="28">
        <f t="shared" ref="N292:O292" si="263">+N293</f>
        <v>9000000</v>
      </c>
      <c r="O292" s="52">
        <f t="shared" si="263"/>
        <v>4.4542334197471112</v>
      </c>
    </row>
    <row r="293" spans="1:15" ht="12.75" x14ac:dyDescent="0.2">
      <c r="A293" s="333">
        <v>2</v>
      </c>
      <c r="B293" s="334">
        <v>6</v>
      </c>
      <c r="C293" s="334">
        <v>3</v>
      </c>
      <c r="D293" s="334">
        <v>1</v>
      </c>
      <c r="E293" s="334" t="s">
        <v>202</v>
      </c>
      <c r="F293" s="335" t="s">
        <v>182</v>
      </c>
      <c r="G293" s="27">
        <v>0</v>
      </c>
      <c r="H293" s="27">
        <v>3000000</v>
      </c>
      <c r="I293" s="27">
        <v>3500000</v>
      </c>
      <c r="J293" s="27">
        <v>2500000</v>
      </c>
      <c r="K293" s="27">
        <v>0</v>
      </c>
      <c r="L293" s="27">
        <v>0</v>
      </c>
      <c r="M293" s="27">
        <v>0</v>
      </c>
      <c r="N293" s="351">
        <f t="shared" si="256"/>
        <v>9000000</v>
      </c>
      <c r="O293" s="354">
        <f t="shared" si="257"/>
        <v>4.4542334197471112</v>
      </c>
    </row>
    <row r="294" spans="1:15" ht="12.75" x14ac:dyDescent="0.2">
      <c r="A294" s="330">
        <v>2</v>
      </c>
      <c r="B294" s="331">
        <v>6</v>
      </c>
      <c r="C294" s="331">
        <v>3</v>
      </c>
      <c r="D294" s="331">
        <v>2</v>
      </c>
      <c r="E294" s="331"/>
      <c r="F294" s="339" t="s">
        <v>183</v>
      </c>
      <c r="G294" s="28">
        <f>+G295</f>
        <v>0</v>
      </c>
      <c r="H294" s="28">
        <f t="shared" ref="H294:M294" si="264">+H295</f>
        <v>0</v>
      </c>
      <c r="I294" s="28">
        <f t="shared" si="264"/>
        <v>0</v>
      </c>
      <c r="J294" s="28">
        <f t="shared" si="264"/>
        <v>0</v>
      </c>
      <c r="K294" s="28">
        <f t="shared" si="264"/>
        <v>0</v>
      </c>
      <c r="L294" s="28">
        <f t="shared" si="264"/>
        <v>0</v>
      </c>
      <c r="M294" s="28">
        <f t="shared" si="264"/>
        <v>0</v>
      </c>
      <c r="N294" s="28">
        <f t="shared" ref="N294:O294" si="265">+N295</f>
        <v>0</v>
      </c>
      <c r="O294" s="52">
        <f t="shared" si="265"/>
        <v>0</v>
      </c>
    </row>
    <row r="295" spans="1:15" ht="12.75" x14ac:dyDescent="0.2">
      <c r="A295" s="340">
        <v>2</v>
      </c>
      <c r="B295" s="334">
        <v>6</v>
      </c>
      <c r="C295" s="334">
        <v>3</v>
      </c>
      <c r="D295" s="334">
        <v>2</v>
      </c>
      <c r="E295" s="334" t="s">
        <v>202</v>
      </c>
      <c r="F295" s="338" t="s">
        <v>183</v>
      </c>
      <c r="G295" s="27">
        <v>0</v>
      </c>
      <c r="H295" s="27">
        <v>0</v>
      </c>
      <c r="I295" s="27">
        <v>0</v>
      </c>
      <c r="J295" s="27">
        <v>0</v>
      </c>
      <c r="K295" s="27">
        <v>0</v>
      </c>
      <c r="L295" s="27">
        <v>0</v>
      </c>
      <c r="M295" s="27">
        <v>0</v>
      </c>
      <c r="N295" s="351">
        <f t="shared" si="256"/>
        <v>0</v>
      </c>
      <c r="O295" s="354">
        <f t="shared" si="257"/>
        <v>0</v>
      </c>
    </row>
    <row r="296" spans="1:15" ht="12.75" x14ac:dyDescent="0.2">
      <c r="A296" s="327">
        <v>2</v>
      </c>
      <c r="B296" s="328">
        <v>6</v>
      </c>
      <c r="C296" s="328">
        <v>4</v>
      </c>
      <c r="D296" s="328"/>
      <c r="E296" s="328"/>
      <c r="F296" s="329" t="s">
        <v>184</v>
      </c>
      <c r="G296" s="31">
        <f>+G297+G299+G301</f>
        <v>0</v>
      </c>
      <c r="H296" s="31">
        <f t="shared" ref="H296:M296" si="266">+H297+H299+H301</f>
        <v>0</v>
      </c>
      <c r="I296" s="31">
        <f t="shared" si="266"/>
        <v>0</v>
      </c>
      <c r="J296" s="31">
        <f t="shared" si="266"/>
        <v>0</v>
      </c>
      <c r="K296" s="31">
        <f t="shared" si="266"/>
        <v>0</v>
      </c>
      <c r="L296" s="31">
        <f t="shared" si="266"/>
        <v>0</v>
      </c>
      <c r="M296" s="31">
        <f t="shared" si="266"/>
        <v>7000000</v>
      </c>
      <c r="N296" s="31">
        <f t="shared" ref="N296:O296" si="267">+N297+N299+N301</f>
        <v>7000000</v>
      </c>
      <c r="O296" s="31">
        <f t="shared" si="267"/>
        <v>3.4644037709144198</v>
      </c>
    </row>
    <row r="297" spans="1:15" ht="12.75" x14ac:dyDescent="0.2">
      <c r="A297" s="330">
        <v>2</v>
      </c>
      <c r="B297" s="331">
        <v>6</v>
      </c>
      <c r="C297" s="331">
        <v>4</v>
      </c>
      <c r="D297" s="331">
        <v>1</v>
      </c>
      <c r="E297" s="331"/>
      <c r="F297" s="339" t="s">
        <v>185</v>
      </c>
      <c r="G297" s="28">
        <f>+G298</f>
        <v>0</v>
      </c>
      <c r="H297" s="28">
        <f t="shared" ref="H297:M297" si="268">+H298</f>
        <v>0</v>
      </c>
      <c r="I297" s="28">
        <f t="shared" si="268"/>
        <v>0</v>
      </c>
      <c r="J297" s="28">
        <f t="shared" si="268"/>
        <v>0</v>
      </c>
      <c r="K297" s="28">
        <f t="shared" si="268"/>
        <v>0</v>
      </c>
      <c r="L297" s="28">
        <f t="shared" si="268"/>
        <v>0</v>
      </c>
      <c r="M297" s="28">
        <f t="shared" si="268"/>
        <v>7000000</v>
      </c>
      <c r="N297" s="28">
        <f t="shared" ref="N297:O301" si="269">+N298</f>
        <v>7000000</v>
      </c>
      <c r="O297" s="52">
        <f t="shared" si="269"/>
        <v>3.4644037709144198</v>
      </c>
    </row>
    <row r="298" spans="1:15" ht="12.75" x14ac:dyDescent="0.2">
      <c r="A298" s="340">
        <v>2</v>
      </c>
      <c r="B298" s="334">
        <v>6</v>
      </c>
      <c r="C298" s="334">
        <v>4</v>
      </c>
      <c r="D298" s="334">
        <v>1</v>
      </c>
      <c r="E298" s="334" t="s">
        <v>202</v>
      </c>
      <c r="F298" s="338" t="s">
        <v>185</v>
      </c>
      <c r="G298" s="27">
        <v>0</v>
      </c>
      <c r="H298" s="27">
        <v>0</v>
      </c>
      <c r="I298" s="27">
        <v>0</v>
      </c>
      <c r="J298" s="27">
        <v>0</v>
      </c>
      <c r="K298" s="27">
        <v>0</v>
      </c>
      <c r="L298" s="27">
        <v>0</v>
      </c>
      <c r="M298" s="27">
        <v>7000000</v>
      </c>
      <c r="N298" s="351">
        <f t="shared" ref="N298:N302" si="270">SUBTOTAL(9,G298:M298)</f>
        <v>7000000</v>
      </c>
      <c r="O298" s="354">
        <f t="shared" ref="O298:O328" si="271">IFERROR(N298/$N$18*100,"0.00")</f>
        <v>3.4644037709144198</v>
      </c>
    </row>
    <row r="299" spans="1:15" ht="12.75" x14ac:dyDescent="0.2">
      <c r="A299" s="330">
        <v>2</v>
      </c>
      <c r="B299" s="331">
        <v>6</v>
      </c>
      <c r="C299" s="331">
        <v>4</v>
      </c>
      <c r="D299" s="331">
        <v>2</v>
      </c>
      <c r="E299" s="331"/>
      <c r="F299" s="339" t="s">
        <v>186</v>
      </c>
      <c r="G299" s="28">
        <f>+G300</f>
        <v>0</v>
      </c>
      <c r="H299" s="28">
        <f t="shared" ref="H299:M299" si="272">+H300</f>
        <v>0</v>
      </c>
      <c r="I299" s="28">
        <f t="shared" si="272"/>
        <v>0</v>
      </c>
      <c r="J299" s="28">
        <f t="shared" si="272"/>
        <v>0</v>
      </c>
      <c r="K299" s="28">
        <f t="shared" si="272"/>
        <v>0</v>
      </c>
      <c r="L299" s="28">
        <f t="shared" si="272"/>
        <v>0</v>
      </c>
      <c r="M299" s="28">
        <f t="shared" si="272"/>
        <v>0</v>
      </c>
      <c r="N299" s="28">
        <f t="shared" si="269"/>
        <v>0</v>
      </c>
      <c r="O299" s="52">
        <f t="shared" ref="O299" si="273">+O300</f>
        <v>0</v>
      </c>
    </row>
    <row r="300" spans="1:15" ht="12.75" x14ac:dyDescent="0.2">
      <c r="A300" s="340">
        <v>2</v>
      </c>
      <c r="B300" s="334">
        <v>6</v>
      </c>
      <c r="C300" s="334">
        <v>4</v>
      </c>
      <c r="D300" s="334">
        <v>2</v>
      </c>
      <c r="E300" s="334" t="s">
        <v>202</v>
      </c>
      <c r="F300" s="338" t="s">
        <v>186</v>
      </c>
      <c r="G300" s="27">
        <v>0</v>
      </c>
      <c r="H300" s="27">
        <v>0</v>
      </c>
      <c r="I300" s="27">
        <v>0</v>
      </c>
      <c r="J300" s="27">
        <v>0</v>
      </c>
      <c r="K300" s="27">
        <v>0</v>
      </c>
      <c r="L300" s="27">
        <v>0</v>
      </c>
      <c r="M300" s="27">
        <v>0</v>
      </c>
      <c r="N300" s="351">
        <f t="shared" si="270"/>
        <v>0</v>
      </c>
      <c r="O300" s="354">
        <f t="shared" si="271"/>
        <v>0</v>
      </c>
    </row>
    <row r="301" spans="1:15" ht="12.75" x14ac:dyDescent="0.2">
      <c r="A301" s="330">
        <v>2</v>
      </c>
      <c r="B301" s="331">
        <v>6</v>
      </c>
      <c r="C301" s="331">
        <v>4</v>
      </c>
      <c r="D301" s="331">
        <v>8</v>
      </c>
      <c r="E301" s="331"/>
      <c r="F301" s="339" t="s">
        <v>187</v>
      </c>
      <c r="G301" s="28">
        <f>+G302</f>
        <v>0</v>
      </c>
      <c r="H301" s="28">
        <f t="shared" ref="H301:M301" si="274">+H302</f>
        <v>0</v>
      </c>
      <c r="I301" s="28">
        <f t="shared" si="274"/>
        <v>0</v>
      </c>
      <c r="J301" s="28">
        <f t="shared" si="274"/>
        <v>0</v>
      </c>
      <c r="K301" s="28">
        <f t="shared" si="274"/>
        <v>0</v>
      </c>
      <c r="L301" s="28">
        <f t="shared" si="274"/>
        <v>0</v>
      </c>
      <c r="M301" s="28">
        <f t="shared" si="274"/>
        <v>0</v>
      </c>
      <c r="N301" s="28">
        <f t="shared" si="269"/>
        <v>0</v>
      </c>
      <c r="O301" s="52">
        <f t="shared" ref="O301" si="275">+O302</f>
        <v>0</v>
      </c>
    </row>
    <row r="302" spans="1:15" ht="12.75" x14ac:dyDescent="0.2">
      <c r="A302" s="340">
        <v>2</v>
      </c>
      <c r="B302" s="334">
        <v>6</v>
      </c>
      <c r="C302" s="334">
        <v>4</v>
      </c>
      <c r="D302" s="334">
        <v>8</v>
      </c>
      <c r="E302" s="334" t="s">
        <v>202</v>
      </c>
      <c r="F302" s="338" t="s">
        <v>187</v>
      </c>
      <c r="G302" s="27">
        <v>0</v>
      </c>
      <c r="H302" s="27">
        <v>0</v>
      </c>
      <c r="I302" s="27">
        <v>0</v>
      </c>
      <c r="J302" s="27">
        <v>0</v>
      </c>
      <c r="K302" s="27">
        <v>0</v>
      </c>
      <c r="L302" s="27">
        <v>0</v>
      </c>
      <c r="M302" s="27">
        <v>0</v>
      </c>
      <c r="N302" s="351">
        <f t="shared" si="270"/>
        <v>0</v>
      </c>
      <c r="O302" s="354">
        <f t="shared" si="271"/>
        <v>0</v>
      </c>
    </row>
    <row r="303" spans="1:15" ht="12.75" x14ac:dyDescent="0.2">
      <c r="A303" s="327">
        <v>2</v>
      </c>
      <c r="B303" s="328">
        <v>6</v>
      </c>
      <c r="C303" s="328">
        <v>5</v>
      </c>
      <c r="D303" s="328"/>
      <c r="E303" s="328"/>
      <c r="F303" s="329" t="s">
        <v>188</v>
      </c>
      <c r="G303" s="31">
        <f>+G304+G306+G308+G310</f>
        <v>0</v>
      </c>
      <c r="H303" s="31">
        <f t="shared" ref="H303:M303" si="276">+H304+H306+H308+H310</f>
        <v>0</v>
      </c>
      <c r="I303" s="31">
        <f t="shared" si="276"/>
        <v>0</v>
      </c>
      <c r="J303" s="31">
        <f t="shared" si="276"/>
        <v>0</v>
      </c>
      <c r="K303" s="31">
        <f t="shared" si="276"/>
        <v>0</v>
      </c>
      <c r="L303" s="31">
        <f t="shared" si="276"/>
        <v>0</v>
      </c>
      <c r="M303" s="31">
        <f t="shared" si="276"/>
        <v>0</v>
      </c>
      <c r="N303" s="31">
        <f>+N304+N306+N308+N310</f>
        <v>0</v>
      </c>
      <c r="O303" s="31">
        <f t="shared" ref="O303" si="277">+O304+O306+O308+O310</f>
        <v>0</v>
      </c>
    </row>
    <row r="304" spans="1:15" ht="12.75" x14ac:dyDescent="0.2">
      <c r="A304" s="330">
        <v>2</v>
      </c>
      <c r="B304" s="331">
        <v>6</v>
      </c>
      <c r="C304" s="331">
        <v>5</v>
      </c>
      <c r="D304" s="331">
        <v>2</v>
      </c>
      <c r="E304" s="331"/>
      <c r="F304" s="339" t="s">
        <v>189</v>
      </c>
      <c r="G304" s="28">
        <f>+G305</f>
        <v>0</v>
      </c>
      <c r="H304" s="28">
        <f t="shared" ref="H304:M304" si="278">+H305</f>
        <v>0</v>
      </c>
      <c r="I304" s="28">
        <f t="shared" si="278"/>
        <v>0</v>
      </c>
      <c r="J304" s="28">
        <f t="shared" si="278"/>
        <v>0</v>
      </c>
      <c r="K304" s="28">
        <f t="shared" si="278"/>
        <v>0</v>
      </c>
      <c r="L304" s="28">
        <f t="shared" si="278"/>
        <v>0</v>
      </c>
      <c r="M304" s="28">
        <f t="shared" si="278"/>
        <v>0</v>
      </c>
      <c r="N304" s="28">
        <f>+N305</f>
        <v>0</v>
      </c>
      <c r="O304" s="52">
        <f t="shared" ref="O304" si="279">+O305</f>
        <v>0</v>
      </c>
    </row>
    <row r="305" spans="1:15" ht="12.75" x14ac:dyDescent="0.2">
      <c r="A305" s="333">
        <v>2</v>
      </c>
      <c r="B305" s="334">
        <v>6</v>
      </c>
      <c r="C305" s="334">
        <v>5</v>
      </c>
      <c r="D305" s="334">
        <v>2</v>
      </c>
      <c r="E305" s="334" t="s">
        <v>202</v>
      </c>
      <c r="F305" s="338" t="s">
        <v>189</v>
      </c>
      <c r="G305" s="27">
        <v>0</v>
      </c>
      <c r="H305" s="27">
        <v>0</v>
      </c>
      <c r="I305" s="27">
        <v>0</v>
      </c>
      <c r="J305" s="27">
        <v>0</v>
      </c>
      <c r="K305" s="27">
        <v>0</v>
      </c>
      <c r="L305" s="27">
        <v>0</v>
      </c>
      <c r="M305" s="27">
        <v>0</v>
      </c>
      <c r="N305" s="351">
        <f t="shared" ref="N305" si="280">SUBTOTAL(9,G305:M305)</f>
        <v>0</v>
      </c>
      <c r="O305" s="354">
        <f t="shared" si="271"/>
        <v>0</v>
      </c>
    </row>
    <row r="306" spans="1:15" ht="12.75" x14ac:dyDescent="0.2">
      <c r="A306" s="330">
        <v>2</v>
      </c>
      <c r="B306" s="331">
        <v>6</v>
      </c>
      <c r="C306" s="331">
        <v>5</v>
      </c>
      <c r="D306" s="331">
        <v>4</v>
      </c>
      <c r="E306" s="331"/>
      <c r="F306" s="339" t="s">
        <v>1026</v>
      </c>
      <c r="G306" s="28">
        <f>+G307</f>
        <v>0</v>
      </c>
      <c r="H306" s="28">
        <f t="shared" ref="H306:M306" si="281">+H307</f>
        <v>0</v>
      </c>
      <c r="I306" s="28">
        <f t="shared" si="281"/>
        <v>0</v>
      </c>
      <c r="J306" s="28">
        <f t="shared" si="281"/>
        <v>0</v>
      </c>
      <c r="K306" s="28">
        <f t="shared" si="281"/>
        <v>0</v>
      </c>
      <c r="L306" s="28">
        <f t="shared" si="281"/>
        <v>0</v>
      </c>
      <c r="M306" s="28">
        <f t="shared" si="281"/>
        <v>0</v>
      </c>
      <c r="N306" s="28">
        <f t="shared" ref="N306:O306" si="282">+N307</f>
        <v>0</v>
      </c>
      <c r="O306" s="52">
        <f t="shared" si="282"/>
        <v>0</v>
      </c>
    </row>
    <row r="307" spans="1:15" ht="12.75" x14ac:dyDescent="0.2">
      <c r="A307" s="333">
        <v>2</v>
      </c>
      <c r="B307" s="334">
        <v>6</v>
      </c>
      <c r="C307" s="334">
        <v>5</v>
      </c>
      <c r="D307" s="334">
        <v>4</v>
      </c>
      <c r="E307" s="334" t="s">
        <v>202</v>
      </c>
      <c r="F307" s="338" t="s">
        <v>1026</v>
      </c>
      <c r="G307" s="27">
        <v>0</v>
      </c>
      <c r="H307" s="27">
        <v>0</v>
      </c>
      <c r="I307" s="27">
        <v>0</v>
      </c>
      <c r="J307" s="27">
        <v>0</v>
      </c>
      <c r="K307" s="27">
        <v>0</v>
      </c>
      <c r="L307" s="27">
        <v>0</v>
      </c>
      <c r="M307" s="27">
        <v>0</v>
      </c>
      <c r="N307" s="351">
        <f t="shared" ref="N307:N314" si="283">SUBTOTAL(9,G307:M307)</f>
        <v>0</v>
      </c>
      <c r="O307" s="354">
        <f t="shared" si="271"/>
        <v>0</v>
      </c>
    </row>
    <row r="308" spans="1:15" ht="12.75" x14ac:dyDescent="0.2">
      <c r="A308" s="330">
        <v>2</v>
      </c>
      <c r="B308" s="331">
        <v>6</v>
      </c>
      <c r="C308" s="331">
        <v>5</v>
      </c>
      <c r="D308" s="331">
        <v>5</v>
      </c>
      <c r="E308" s="331"/>
      <c r="F308" s="339" t="s">
        <v>190</v>
      </c>
      <c r="G308" s="28">
        <f>+G309</f>
        <v>0</v>
      </c>
      <c r="H308" s="28">
        <f t="shared" ref="H308:M308" si="284">+H309</f>
        <v>0</v>
      </c>
      <c r="I308" s="28">
        <f t="shared" si="284"/>
        <v>0</v>
      </c>
      <c r="J308" s="28">
        <f t="shared" si="284"/>
        <v>0</v>
      </c>
      <c r="K308" s="28">
        <f t="shared" si="284"/>
        <v>0</v>
      </c>
      <c r="L308" s="28">
        <f t="shared" si="284"/>
        <v>0</v>
      </c>
      <c r="M308" s="28">
        <f t="shared" si="284"/>
        <v>0</v>
      </c>
      <c r="N308" s="28">
        <f t="shared" ref="N308:O308" si="285">+N309</f>
        <v>0</v>
      </c>
      <c r="O308" s="52">
        <f t="shared" si="285"/>
        <v>0</v>
      </c>
    </row>
    <row r="309" spans="1:15" ht="12.75" x14ac:dyDescent="0.2">
      <c r="A309" s="333">
        <v>2</v>
      </c>
      <c r="B309" s="334">
        <v>6</v>
      </c>
      <c r="C309" s="334">
        <v>5</v>
      </c>
      <c r="D309" s="334">
        <v>5</v>
      </c>
      <c r="E309" s="334" t="s">
        <v>202</v>
      </c>
      <c r="F309" s="338" t="s">
        <v>190</v>
      </c>
      <c r="G309" s="27">
        <v>0</v>
      </c>
      <c r="H309" s="27">
        <v>0</v>
      </c>
      <c r="I309" s="27">
        <v>0</v>
      </c>
      <c r="J309" s="27">
        <v>0</v>
      </c>
      <c r="K309" s="27">
        <v>0</v>
      </c>
      <c r="L309" s="27">
        <v>0</v>
      </c>
      <c r="M309" s="27">
        <v>0</v>
      </c>
      <c r="N309" s="351">
        <f t="shared" si="283"/>
        <v>0</v>
      </c>
      <c r="O309" s="354">
        <f t="shared" si="271"/>
        <v>0</v>
      </c>
    </row>
    <row r="310" spans="1:15" ht="12.75" x14ac:dyDescent="0.2">
      <c r="A310" s="330">
        <v>2</v>
      </c>
      <c r="B310" s="331">
        <v>6</v>
      </c>
      <c r="C310" s="331">
        <v>5</v>
      </c>
      <c r="D310" s="331">
        <v>6</v>
      </c>
      <c r="E310" s="331"/>
      <c r="F310" s="339" t="s">
        <v>191</v>
      </c>
      <c r="G310" s="28">
        <f>+G311</f>
        <v>0</v>
      </c>
      <c r="H310" s="28">
        <f t="shared" ref="H310:M310" si="286">+H311</f>
        <v>0</v>
      </c>
      <c r="I310" s="28">
        <f t="shared" si="286"/>
        <v>0</v>
      </c>
      <c r="J310" s="28">
        <f t="shared" si="286"/>
        <v>0</v>
      </c>
      <c r="K310" s="28">
        <f t="shared" si="286"/>
        <v>0</v>
      </c>
      <c r="L310" s="28">
        <f t="shared" si="286"/>
        <v>0</v>
      </c>
      <c r="M310" s="28">
        <f t="shared" si="286"/>
        <v>0</v>
      </c>
      <c r="N310" s="28">
        <f t="shared" ref="N310:O310" si="287">+N311</f>
        <v>0</v>
      </c>
      <c r="O310" s="52">
        <f t="shared" si="287"/>
        <v>0</v>
      </c>
    </row>
    <row r="311" spans="1:15" ht="12.75" x14ac:dyDescent="0.2">
      <c r="A311" s="333">
        <v>2</v>
      </c>
      <c r="B311" s="334">
        <v>6</v>
      </c>
      <c r="C311" s="334">
        <v>5</v>
      </c>
      <c r="D311" s="334">
        <v>6</v>
      </c>
      <c r="E311" s="334" t="s">
        <v>202</v>
      </c>
      <c r="F311" s="338" t="s">
        <v>191</v>
      </c>
      <c r="G311" s="27">
        <v>0</v>
      </c>
      <c r="H311" s="27">
        <v>0</v>
      </c>
      <c r="I311" s="27">
        <v>0</v>
      </c>
      <c r="J311" s="27">
        <v>0</v>
      </c>
      <c r="K311" s="27">
        <v>0</v>
      </c>
      <c r="L311" s="27">
        <v>0</v>
      </c>
      <c r="M311" s="27">
        <v>0</v>
      </c>
      <c r="N311" s="351">
        <f t="shared" si="283"/>
        <v>0</v>
      </c>
      <c r="O311" s="354">
        <f t="shared" si="271"/>
        <v>0</v>
      </c>
    </row>
    <row r="312" spans="1:15" ht="12.75" x14ac:dyDescent="0.2">
      <c r="A312" s="327">
        <v>2</v>
      </c>
      <c r="B312" s="328">
        <v>6</v>
      </c>
      <c r="C312" s="328">
        <v>6</v>
      </c>
      <c r="D312" s="328"/>
      <c r="E312" s="328"/>
      <c r="F312" s="329" t="s">
        <v>266</v>
      </c>
      <c r="G312" s="31">
        <f>+G313</f>
        <v>0</v>
      </c>
      <c r="H312" s="31">
        <f t="shared" ref="H312:M313" si="288">+H313</f>
        <v>0</v>
      </c>
      <c r="I312" s="31">
        <f t="shared" si="288"/>
        <v>0</v>
      </c>
      <c r="J312" s="31">
        <f t="shared" si="288"/>
        <v>0</v>
      </c>
      <c r="K312" s="31">
        <f t="shared" si="288"/>
        <v>0</v>
      </c>
      <c r="L312" s="31">
        <f t="shared" si="288"/>
        <v>0</v>
      </c>
      <c r="M312" s="31">
        <f t="shared" si="288"/>
        <v>0</v>
      </c>
      <c r="N312" s="31">
        <f>+N313</f>
        <v>0</v>
      </c>
      <c r="O312" s="50">
        <f t="shared" ref="N312:O321" si="289">+O313</f>
        <v>0</v>
      </c>
    </row>
    <row r="313" spans="1:15" ht="12.75" x14ac:dyDescent="0.2">
      <c r="A313" s="330">
        <v>2</v>
      </c>
      <c r="B313" s="331">
        <v>6</v>
      </c>
      <c r="C313" s="331">
        <v>6</v>
      </c>
      <c r="D313" s="331">
        <v>1</v>
      </c>
      <c r="E313" s="331"/>
      <c r="F313" s="347" t="s">
        <v>267</v>
      </c>
      <c r="G313" s="29">
        <f>+G314</f>
        <v>0</v>
      </c>
      <c r="H313" s="29">
        <f t="shared" si="288"/>
        <v>0</v>
      </c>
      <c r="I313" s="29">
        <f t="shared" si="288"/>
        <v>0</v>
      </c>
      <c r="J313" s="29">
        <f t="shared" si="288"/>
        <v>0</v>
      </c>
      <c r="K313" s="29">
        <f t="shared" si="288"/>
        <v>0</v>
      </c>
      <c r="L313" s="29">
        <f t="shared" si="288"/>
        <v>0</v>
      </c>
      <c r="M313" s="29">
        <f t="shared" si="288"/>
        <v>0</v>
      </c>
      <c r="N313" s="29">
        <f>+N314</f>
        <v>0</v>
      </c>
      <c r="O313" s="52">
        <f t="shared" si="289"/>
        <v>0</v>
      </c>
    </row>
    <row r="314" spans="1:15" ht="12.75" x14ac:dyDescent="0.2">
      <c r="A314" s="333">
        <v>2</v>
      </c>
      <c r="B314" s="334">
        <v>6</v>
      </c>
      <c r="C314" s="334">
        <v>6</v>
      </c>
      <c r="D314" s="334">
        <v>1</v>
      </c>
      <c r="E314" s="334" t="s">
        <v>202</v>
      </c>
      <c r="F314" s="338" t="s">
        <v>267</v>
      </c>
      <c r="G314" s="27">
        <v>0</v>
      </c>
      <c r="H314" s="27">
        <v>0</v>
      </c>
      <c r="I314" s="27">
        <v>0</v>
      </c>
      <c r="J314" s="27">
        <v>0</v>
      </c>
      <c r="K314" s="27">
        <v>0</v>
      </c>
      <c r="L314" s="27">
        <v>0</v>
      </c>
      <c r="M314" s="27">
        <v>0</v>
      </c>
      <c r="N314" s="352">
        <f t="shared" si="283"/>
        <v>0</v>
      </c>
      <c r="O314" s="354">
        <f t="shared" si="271"/>
        <v>0</v>
      </c>
    </row>
    <row r="315" spans="1:15" ht="12.75" x14ac:dyDescent="0.2">
      <c r="A315" s="327">
        <v>2</v>
      </c>
      <c r="B315" s="328">
        <v>6</v>
      </c>
      <c r="C315" s="328">
        <v>8</v>
      </c>
      <c r="D315" s="328"/>
      <c r="E315" s="328"/>
      <c r="F315" s="329" t="s">
        <v>193</v>
      </c>
      <c r="G315" s="31">
        <f>+G316+G319+G321+G323</f>
        <v>0</v>
      </c>
      <c r="H315" s="31">
        <f t="shared" ref="H315:M315" si="290">+H316+H319+H321+H323</f>
        <v>0</v>
      </c>
      <c r="I315" s="31">
        <f t="shared" si="290"/>
        <v>0</v>
      </c>
      <c r="J315" s="31">
        <f t="shared" si="290"/>
        <v>0</v>
      </c>
      <c r="K315" s="31">
        <f t="shared" si="290"/>
        <v>0</v>
      </c>
      <c r="L315" s="31">
        <f t="shared" si="290"/>
        <v>0</v>
      </c>
      <c r="M315" s="31">
        <f t="shared" si="290"/>
        <v>0</v>
      </c>
      <c r="N315" s="31">
        <f>+N316+N319+N321+N323</f>
        <v>0</v>
      </c>
      <c r="O315" s="31">
        <f t="shared" ref="O315" si="291">+O316+O319+O321+O323</f>
        <v>0</v>
      </c>
    </row>
    <row r="316" spans="1:15" ht="12.75" x14ac:dyDescent="0.2">
      <c r="A316" s="330">
        <v>2</v>
      </c>
      <c r="B316" s="331">
        <v>6</v>
      </c>
      <c r="C316" s="331">
        <v>8</v>
      </c>
      <c r="D316" s="331">
        <v>3</v>
      </c>
      <c r="E316" s="331"/>
      <c r="F316" s="339" t="s">
        <v>194</v>
      </c>
      <c r="G316" s="28">
        <f>+G317+G318</f>
        <v>0</v>
      </c>
      <c r="H316" s="28">
        <f t="shared" ref="H316:M316" si="292">+H317+H318</f>
        <v>0</v>
      </c>
      <c r="I316" s="28">
        <f t="shared" si="292"/>
        <v>0</v>
      </c>
      <c r="J316" s="28">
        <f t="shared" si="292"/>
        <v>0</v>
      </c>
      <c r="K316" s="28">
        <f t="shared" si="292"/>
        <v>0</v>
      </c>
      <c r="L316" s="28">
        <f t="shared" si="292"/>
        <v>0</v>
      </c>
      <c r="M316" s="28">
        <f t="shared" si="292"/>
        <v>0</v>
      </c>
      <c r="N316" s="28">
        <f t="shared" ref="N316:O316" si="293">+N317+N318</f>
        <v>0</v>
      </c>
      <c r="O316" s="52">
        <f t="shared" si="293"/>
        <v>0</v>
      </c>
    </row>
    <row r="317" spans="1:15" ht="12.75" x14ac:dyDescent="0.2">
      <c r="A317" s="340">
        <v>2</v>
      </c>
      <c r="B317" s="334">
        <v>6</v>
      </c>
      <c r="C317" s="334">
        <v>8</v>
      </c>
      <c r="D317" s="334">
        <v>3</v>
      </c>
      <c r="E317" s="334" t="s">
        <v>202</v>
      </c>
      <c r="F317" s="338" t="s">
        <v>195</v>
      </c>
      <c r="G317" s="27">
        <v>0</v>
      </c>
      <c r="H317" s="27">
        <v>0</v>
      </c>
      <c r="I317" s="27">
        <v>0</v>
      </c>
      <c r="J317" s="27">
        <v>0</v>
      </c>
      <c r="K317" s="27">
        <v>0</v>
      </c>
      <c r="L317" s="27">
        <v>0</v>
      </c>
      <c r="M317" s="27">
        <v>0</v>
      </c>
      <c r="N317" s="351">
        <f t="shared" ref="N317" si="294">SUBTOTAL(9,G317:M317)</f>
        <v>0</v>
      </c>
      <c r="O317" s="354">
        <f>IFERROR(N317/$N$18*100,"0.00")</f>
        <v>0</v>
      </c>
    </row>
    <row r="318" spans="1:15" ht="12.75" x14ac:dyDescent="0.2">
      <c r="A318" s="340">
        <v>2</v>
      </c>
      <c r="B318" s="334">
        <v>6</v>
      </c>
      <c r="C318" s="334">
        <v>8</v>
      </c>
      <c r="D318" s="334">
        <v>3</v>
      </c>
      <c r="E318" s="334" t="s">
        <v>203</v>
      </c>
      <c r="F318" s="338" t="s">
        <v>196</v>
      </c>
      <c r="G318" s="27">
        <v>0</v>
      </c>
      <c r="H318" s="27">
        <v>0</v>
      </c>
      <c r="I318" s="27">
        <v>0</v>
      </c>
      <c r="J318" s="27">
        <v>0</v>
      </c>
      <c r="K318" s="27">
        <v>0</v>
      </c>
      <c r="L318" s="27">
        <v>0</v>
      </c>
      <c r="M318" s="27">
        <v>0</v>
      </c>
      <c r="N318" s="351">
        <f>SUBTOTAL(9,G318:M318)</f>
        <v>0</v>
      </c>
      <c r="O318" s="354">
        <f t="shared" si="271"/>
        <v>0</v>
      </c>
    </row>
    <row r="319" spans="1:15" ht="12.75" x14ac:dyDescent="0.2">
      <c r="A319" s="330">
        <v>2</v>
      </c>
      <c r="B319" s="331">
        <v>6</v>
      </c>
      <c r="C319" s="331">
        <v>8</v>
      </c>
      <c r="D319" s="331">
        <v>5</v>
      </c>
      <c r="E319" s="331"/>
      <c r="F319" s="339" t="s">
        <v>197</v>
      </c>
      <c r="G319" s="28">
        <f>+G320</f>
        <v>0</v>
      </c>
      <c r="H319" s="28">
        <f t="shared" ref="H319:M319" si="295">+H320</f>
        <v>0</v>
      </c>
      <c r="I319" s="28">
        <f t="shared" si="295"/>
        <v>0</v>
      </c>
      <c r="J319" s="28">
        <f t="shared" si="295"/>
        <v>0</v>
      </c>
      <c r="K319" s="28">
        <f t="shared" si="295"/>
        <v>0</v>
      </c>
      <c r="L319" s="28">
        <f t="shared" si="295"/>
        <v>0</v>
      </c>
      <c r="M319" s="28">
        <f t="shared" si="295"/>
        <v>0</v>
      </c>
      <c r="N319" s="29">
        <f t="shared" si="289"/>
        <v>0</v>
      </c>
      <c r="O319" s="52">
        <f t="shared" si="271"/>
        <v>0</v>
      </c>
    </row>
    <row r="320" spans="1:15" ht="12.75" x14ac:dyDescent="0.2">
      <c r="A320" s="340">
        <v>2</v>
      </c>
      <c r="B320" s="334">
        <v>6</v>
      </c>
      <c r="C320" s="334">
        <v>8</v>
      </c>
      <c r="D320" s="334">
        <v>5</v>
      </c>
      <c r="E320" s="334" t="s">
        <v>202</v>
      </c>
      <c r="F320" s="338" t="s">
        <v>197</v>
      </c>
      <c r="G320" s="27">
        <v>0</v>
      </c>
      <c r="H320" s="27">
        <v>0</v>
      </c>
      <c r="I320" s="27">
        <v>0</v>
      </c>
      <c r="J320" s="27">
        <v>0</v>
      </c>
      <c r="K320" s="27">
        <v>0</v>
      </c>
      <c r="L320" s="27">
        <v>0</v>
      </c>
      <c r="M320" s="27">
        <v>0</v>
      </c>
      <c r="N320" s="352">
        <f>SUBTOTAL(9,G320:M320)</f>
        <v>0</v>
      </c>
      <c r="O320" s="354">
        <f t="shared" si="271"/>
        <v>0</v>
      </c>
    </row>
    <row r="321" spans="1:15" ht="12.75" x14ac:dyDescent="0.2">
      <c r="A321" s="330">
        <v>2</v>
      </c>
      <c r="B321" s="331">
        <v>6</v>
      </c>
      <c r="C321" s="331">
        <v>8</v>
      </c>
      <c r="D321" s="331">
        <v>8</v>
      </c>
      <c r="E321" s="331"/>
      <c r="F321" s="347" t="s">
        <v>198</v>
      </c>
      <c r="G321" s="28">
        <f>+G322</f>
        <v>0</v>
      </c>
      <c r="H321" s="28">
        <f t="shared" ref="H321:M321" si="296">+H322</f>
        <v>0</v>
      </c>
      <c r="I321" s="28">
        <f t="shared" si="296"/>
        <v>0</v>
      </c>
      <c r="J321" s="28">
        <f t="shared" si="296"/>
        <v>0</v>
      </c>
      <c r="K321" s="28">
        <f t="shared" si="296"/>
        <v>0</v>
      </c>
      <c r="L321" s="28">
        <f t="shared" si="296"/>
        <v>0</v>
      </c>
      <c r="M321" s="28">
        <f t="shared" si="296"/>
        <v>0</v>
      </c>
      <c r="N321" s="29">
        <f t="shared" si="289"/>
        <v>0</v>
      </c>
      <c r="O321" s="52">
        <f t="shared" si="271"/>
        <v>0</v>
      </c>
    </row>
    <row r="322" spans="1:15" ht="12.75" x14ac:dyDescent="0.2">
      <c r="A322" s="340">
        <v>2</v>
      </c>
      <c r="B322" s="334">
        <v>6</v>
      </c>
      <c r="C322" s="334">
        <v>8</v>
      </c>
      <c r="D322" s="334">
        <v>8</v>
      </c>
      <c r="E322" s="334" t="s">
        <v>202</v>
      </c>
      <c r="F322" s="338" t="s">
        <v>1027</v>
      </c>
      <c r="G322" s="27">
        <v>0</v>
      </c>
      <c r="H322" s="27">
        <v>0</v>
      </c>
      <c r="I322" s="27">
        <v>0</v>
      </c>
      <c r="J322" s="27">
        <v>0</v>
      </c>
      <c r="K322" s="27">
        <v>0</v>
      </c>
      <c r="L322" s="27">
        <v>0</v>
      </c>
      <c r="M322" s="27">
        <v>0</v>
      </c>
      <c r="N322" s="351">
        <f>SUBTOTAL(9,G322:M322)</f>
        <v>0</v>
      </c>
      <c r="O322" s="354">
        <f t="shared" si="271"/>
        <v>0</v>
      </c>
    </row>
    <row r="323" spans="1:15" ht="12.75" x14ac:dyDescent="0.2">
      <c r="A323" s="330">
        <v>2</v>
      </c>
      <c r="B323" s="331">
        <v>6</v>
      </c>
      <c r="C323" s="331">
        <v>8</v>
      </c>
      <c r="D323" s="331">
        <v>9</v>
      </c>
      <c r="E323" s="331"/>
      <c r="F323" s="347" t="s">
        <v>199</v>
      </c>
      <c r="G323" s="28">
        <f>+G324</f>
        <v>0</v>
      </c>
      <c r="H323" s="28">
        <f t="shared" ref="H323:M323" si="297">+H324</f>
        <v>0</v>
      </c>
      <c r="I323" s="28">
        <f t="shared" si="297"/>
        <v>0</v>
      </c>
      <c r="J323" s="28">
        <f t="shared" si="297"/>
        <v>0</v>
      </c>
      <c r="K323" s="28">
        <f t="shared" si="297"/>
        <v>0</v>
      </c>
      <c r="L323" s="28">
        <f t="shared" si="297"/>
        <v>0</v>
      </c>
      <c r="M323" s="28">
        <f t="shared" si="297"/>
        <v>0</v>
      </c>
      <c r="N323" s="28">
        <f>+N324</f>
        <v>0</v>
      </c>
      <c r="O323" s="354">
        <f t="shared" si="271"/>
        <v>0</v>
      </c>
    </row>
    <row r="324" spans="1:15" ht="12.75" x14ac:dyDescent="0.2">
      <c r="A324" s="340">
        <v>2</v>
      </c>
      <c r="B324" s="334">
        <v>6</v>
      </c>
      <c r="C324" s="334">
        <v>8</v>
      </c>
      <c r="D324" s="334">
        <v>9</v>
      </c>
      <c r="E324" s="334" t="s">
        <v>202</v>
      </c>
      <c r="F324" s="338" t="s">
        <v>199</v>
      </c>
      <c r="G324" s="27">
        <v>0</v>
      </c>
      <c r="H324" s="27">
        <v>0</v>
      </c>
      <c r="I324" s="27">
        <v>0</v>
      </c>
      <c r="J324" s="27">
        <v>0</v>
      </c>
      <c r="K324" s="27">
        <v>0</v>
      </c>
      <c r="L324" s="27">
        <v>0</v>
      </c>
      <c r="M324" s="27">
        <v>0</v>
      </c>
      <c r="N324" s="351">
        <f>SUBTOTAL(9,G324:M324)</f>
        <v>0</v>
      </c>
      <c r="O324" s="354">
        <f t="shared" si="271"/>
        <v>0</v>
      </c>
    </row>
    <row r="325" spans="1:15" ht="12.75" x14ac:dyDescent="0.2">
      <c r="A325" s="323">
        <v>2</v>
      </c>
      <c r="B325" s="324">
        <v>7</v>
      </c>
      <c r="C325" s="325"/>
      <c r="D325" s="325"/>
      <c r="E325" s="325"/>
      <c r="F325" s="326" t="s">
        <v>175</v>
      </c>
      <c r="G325" s="32">
        <f>+G326</f>
        <v>0</v>
      </c>
      <c r="H325" s="32">
        <f t="shared" ref="H325:M327" si="298">+H326</f>
        <v>0</v>
      </c>
      <c r="I325" s="32">
        <f t="shared" si="298"/>
        <v>0</v>
      </c>
      <c r="J325" s="32">
        <f t="shared" si="298"/>
        <v>0</v>
      </c>
      <c r="K325" s="32">
        <f t="shared" si="298"/>
        <v>0</v>
      </c>
      <c r="L325" s="32">
        <f t="shared" si="298"/>
        <v>0</v>
      </c>
      <c r="M325" s="32">
        <f t="shared" si="298"/>
        <v>0</v>
      </c>
      <c r="N325" s="32">
        <f t="shared" ref="N325:O327" si="299">+N326</f>
        <v>0</v>
      </c>
      <c r="O325" s="49">
        <f t="shared" si="299"/>
        <v>0</v>
      </c>
    </row>
    <row r="326" spans="1:15" ht="12.75" x14ac:dyDescent="0.2">
      <c r="A326" s="327">
        <v>2</v>
      </c>
      <c r="B326" s="328">
        <v>7</v>
      </c>
      <c r="C326" s="328">
        <v>1</v>
      </c>
      <c r="D326" s="328"/>
      <c r="E326" s="328"/>
      <c r="F326" s="329" t="s">
        <v>200</v>
      </c>
      <c r="G326" s="31">
        <f>+G327</f>
        <v>0</v>
      </c>
      <c r="H326" s="31">
        <f t="shared" si="298"/>
        <v>0</v>
      </c>
      <c r="I326" s="31">
        <f t="shared" si="298"/>
        <v>0</v>
      </c>
      <c r="J326" s="31">
        <f t="shared" si="298"/>
        <v>0</v>
      </c>
      <c r="K326" s="31">
        <f t="shared" si="298"/>
        <v>0</v>
      </c>
      <c r="L326" s="31">
        <f t="shared" si="298"/>
        <v>0</v>
      </c>
      <c r="M326" s="31">
        <f t="shared" si="298"/>
        <v>0</v>
      </c>
      <c r="N326" s="31">
        <f t="shared" si="299"/>
        <v>0</v>
      </c>
      <c r="O326" s="52">
        <f t="shared" si="299"/>
        <v>0</v>
      </c>
    </row>
    <row r="327" spans="1:15" ht="12.75" x14ac:dyDescent="0.2">
      <c r="A327" s="330">
        <v>2</v>
      </c>
      <c r="B327" s="331">
        <v>7</v>
      </c>
      <c r="C327" s="331">
        <v>1</v>
      </c>
      <c r="D327" s="331">
        <v>2</v>
      </c>
      <c r="E327" s="331"/>
      <c r="F327" s="339" t="s">
        <v>201</v>
      </c>
      <c r="G327" s="28">
        <f>+G328</f>
        <v>0</v>
      </c>
      <c r="H327" s="28">
        <f t="shared" si="298"/>
        <v>0</v>
      </c>
      <c r="I327" s="28">
        <f t="shared" si="298"/>
        <v>0</v>
      </c>
      <c r="J327" s="28">
        <f t="shared" si="298"/>
        <v>0</v>
      </c>
      <c r="K327" s="28">
        <f t="shared" si="298"/>
        <v>0</v>
      </c>
      <c r="L327" s="28">
        <f t="shared" si="298"/>
        <v>0</v>
      </c>
      <c r="M327" s="28">
        <f t="shared" si="298"/>
        <v>0</v>
      </c>
      <c r="N327" s="28">
        <f t="shared" si="299"/>
        <v>0</v>
      </c>
      <c r="O327" s="52">
        <f t="shared" si="299"/>
        <v>0</v>
      </c>
    </row>
    <row r="328" spans="1:15" ht="12.75" x14ac:dyDescent="0.2">
      <c r="A328" s="348">
        <v>2</v>
      </c>
      <c r="B328" s="349">
        <v>7</v>
      </c>
      <c r="C328" s="349">
        <v>1</v>
      </c>
      <c r="D328" s="349">
        <v>2</v>
      </c>
      <c r="E328" s="349" t="s">
        <v>202</v>
      </c>
      <c r="F328" s="350" t="s">
        <v>201</v>
      </c>
      <c r="G328" s="416">
        <v>0</v>
      </c>
      <c r="H328" s="416">
        <v>0</v>
      </c>
      <c r="I328" s="416">
        <v>0</v>
      </c>
      <c r="J328" s="416">
        <v>0</v>
      </c>
      <c r="K328" s="416">
        <v>0</v>
      </c>
      <c r="L328" s="416">
        <v>0</v>
      </c>
      <c r="M328" s="416">
        <v>0</v>
      </c>
      <c r="N328" s="390">
        <f t="shared" ref="N328" si="300">SUBTOTAL(9,G328:M328)</f>
        <v>0</v>
      </c>
      <c r="O328" s="391">
        <f t="shared" si="271"/>
        <v>0</v>
      </c>
    </row>
    <row r="329" spans="1:15" s="61" customFormat="1" x14ac:dyDescent="0.3">
      <c r="A329" s="62"/>
      <c r="B329" s="62"/>
      <c r="C329" s="62"/>
      <c r="D329" s="62"/>
      <c r="E329" s="62"/>
      <c r="F329" s="62"/>
      <c r="G329" s="62"/>
      <c r="H329" s="62"/>
      <c r="I329" s="62"/>
      <c r="J329" s="62"/>
      <c r="K329" s="62"/>
      <c r="L329" s="62"/>
      <c r="M329" s="62"/>
      <c r="N329" s="62"/>
    </row>
    <row r="330" spans="1:15" s="61" customFormat="1" x14ac:dyDescent="0.3">
      <c r="A330" s="62"/>
      <c r="B330" s="62"/>
      <c r="C330" s="62"/>
      <c r="D330" s="62"/>
      <c r="E330" s="62"/>
      <c r="F330" s="62"/>
      <c r="G330" s="62"/>
      <c r="H330" s="62"/>
      <c r="I330" s="62"/>
      <c r="J330" s="62"/>
      <c r="K330" s="62"/>
      <c r="L330" s="62"/>
      <c r="M330" s="62"/>
      <c r="N330" s="62"/>
    </row>
    <row r="331" spans="1:15" s="61" customFormat="1" x14ac:dyDescent="0.3">
      <c r="A331" s="62"/>
      <c r="B331" s="62"/>
      <c r="C331" s="62"/>
      <c r="D331" s="62"/>
      <c r="E331" s="62"/>
      <c r="F331" s="62"/>
      <c r="G331" s="62"/>
      <c r="H331" s="62"/>
      <c r="I331" s="62"/>
      <c r="J331" s="62"/>
      <c r="K331" s="62"/>
      <c r="L331" s="62"/>
      <c r="M331" s="62"/>
      <c r="N331" s="62"/>
    </row>
    <row r="332" spans="1:15" s="61" customFormat="1" x14ac:dyDescent="0.3">
      <c r="A332" s="62"/>
      <c r="B332" s="62"/>
      <c r="C332" s="62"/>
      <c r="D332" s="62"/>
      <c r="E332" s="62"/>
      <c r="F332" s="62"/>
      <c r="G332" s="62"/>
      <c r="H332" s="62"/>
      <c r="I332" s="62"/>
      <c r="J332" s="62"/>
      <c r="K332" s="62"/>
      <c r="L332" s="62"/>
      <c r="M332" s="62"/>
      <c r="N332" s="62"/>
    </row>
    <row r="333" spans="1:15" s="61" customFormat="1" x14ac:dyDescent="0.3">
      <c r="A333" s="62"/>
      <c r="B333" s="62"/>
      <c r="C333" s="62"/>
      <c r="D333" s="62"/>
      <c r="E333" s="62"/>
      <c r="F333" s="62"/>
      <c r="G333" s="62"/>
      <c r="H333" s="62"/>
      <c r="I333" s="62"/>
      <c r="J333" s="62"/>
      <c r="K333" s="62"/>
      <c r="L333" s="62"/>
      <c r="M333" s="62"/>
      <c r="N333" s="62"/>
    </row>
    <row r="334" spans="1:15" s="61" customFormat="1" x14ac:dyDescent="0.3">
      <c r="A334" s="62"/>
      <c r="B334" s="62"/>
      <c r="C334" s="62"/>
      <c r="D334" s="62"/>
      <c r="E334" s="62"/>
      <c r="F334" s="62"/>
      <c r="G334" s="62"/>
      <c r="H334" s="62"/>
      <c r="I334" s="62"/>
      <c r="J334" s="62"/>
      <c r="K334" s="62"/>
      <c r="L334" s="62"/>
      <c r="M334" s="62"/>
      <c r="N334" s="62"/>
    </row>
    <row r="335" spans="1:15" s="61" customFormat="1" x14ac:dyDescent="0.3">
      <c r="A335" s="62"/>
      <c r="B335" s="62"/>
      <c r="C335" s="62"/>
      <c r="D335" s="62"/>
      <c r="E335" s="62"/>
      <c r="F335" s="62"/>
      <c r="G335" s="62"/>
      <c r="H335" s="62"/>
      <c r="I335" s="62"/>
      <c r="J335" s="62"/>
      <c r="K335" s="62"/>
      <c r="L335" s="62"/>
      <c r="M335" s="62"/>
      <c r="N335" s="62"/>
    </row>
    <row r="336" spans="1:15" s="61" customFormat="1" x14ac:dyDescent="0.3">
      <c r="A336" s="62"/>
      <c r="B336" s="62"/>
      <c r="C336" s="62"/>
      <c r="D336" s="62"/>
      <c r="E336" s="62"/>
      <c r="F336" s="62"/>
      <c r="G336" s="62"/>
      <c r="H336" s="62"/>
      <c r="I336" s="62"/>
      <c r="J336" s="62"/>
      <c r="K336" s="62"/>
      <c r="L336" s="62"/>
      <c r="M336" s="62"/>
      <c r="N336" s="62"/>
    </row>
    <row r="337" spans="1:14" s="61" customFormat="1" x14ac:dyDescent="0.3">
      <c r="A337" s="62"/>
      <c r="B337" s="62"/>
      <c r="C337" s="62"/>
      <c r="D337" s="62"/>
      <c r="E337" s="62"/>
      <c r="F337" s="62"/>
      <c r="G337" s="62"/>
      <c r="H337" s="62"/>
      <c r="I337" s="62"/>
      <c r="J337" s="62"/>
      <c r="K337" s="62"/>
      <c r="L337" s="62"/>
      <c r="M337" s="62"/>
      <c r="N337" s="62"/>
    </row>
    <row r="338" spans="1:14" s="61" customFormat="1" x14ac:dyDescent="0.3">
      <c r="A338" s="62"/>
      <c r="B338" s="62"/>
      <c r="C338" s="62"/>
      <c r="D338" s="62"/>
      <c r="E338" s="62"/>
      <c r="F338" s="62"/>
      <c r="G338" s="62"/>
      <c r="H338" s="62"/>
      <c r="I338" s="62"/>
      <c r="J338" s="62"/>
      <c r="K338" s="62"/>
      <c r="L338" s="62"/>
      <c r="M338" s="62"/>
      <c r="N338" s="62"/>
    </row>
    <row r="339" spans="1:14" s="61" customFormat="1" x14ac:dyDescent="0.3">
      <c r="A339" s="62"/>
      <c r="B339" s="62"/>
      <c r="C339" s="62"/>
      <c r="D339" s="62"/>
      <c r="E339" s="62"/>
      <c r="F339" s="62"/>
      <c r="G339" s="62"/>
      <c r="H339" s="62"/>
      <c r="I339" s="62"/>
      <c r="J339" s="62"/>
      <c r="K339" s="62"/>
      <c r="L339" s="62"/>
      <c r="M339" s="62"/>
      <c r="N339" s="62"/>
    </row>
    <row r="340" spans="1:14" s="61" customFormat="1" x14ac:dyDescent="0.3">
      <c r="A340" s="62"/>
      <c r="B340" s="62"/>
      <c r="C340" s="62"/>
      <c r="D340" s="62"/>
      <c r="E340" s="62"/>
      <c r="F340" s="62"/>
      <c r="G340" s="62"/>
      <c r="H340" s="62"/>
      <c r="I340" s="62"/>
      <c r="J340" s="62"/>
      <c r="K340" s="62"/>
      <c r="L340" s="62"/>
      <c r="M340" s="62"/>
      <c r="N340" s="62"/>
    </row>
    <row r="341" spans="1:14" s="61" customFormat="1" x14ac:dyDescent="0.3">
      <c r="A341" s="62"/>
      <c r="B341" s="62"/>
      <c r="C341" s="62"/>
      <c r="D341" s="62"/>
      <c r="E341" s="62"/>
      <c r="F341" s="62"/>
      <c r="G341" s="62"/>
      <c r="H341" s="62"/>
      <c r="I341" s="62"/>
      <c r="J341" s="62"/>
      <c r="K341" s="62"/>
      <c r="L341" s="62"/>
      <c r="M341" s="62"/>
      <c r="N341" s="62"/>
    </row>
    <row r="342" spans="1:14" s="61" customFormat="1" x14ac:dyDescent="0.3">
      <c r="A342" s="62"/>
      <c r="B342" s="62"/>
      <c r="C342" s="62"/>
      <c r="D342" s="62"/>
      <c r="E342" s="62"/>
      <c r="F342" s="62"/>
      <c r="G342" s="62"/>
      <c r="H342" s="62"/>
      <c r="I342" s="62"/>
      <c r="J342" s="62"/>
      <c r="K342" s="62"/>
      <c r="L342" s="62"/>
      <c r="M342" s="62"/>
      <c r="N342" s="62"/>
    </row>
    <row r="343" spans="1:14" s="61" customFormat="1" x14ac:dyDescent="0.3">
      <c r="A343" s="62"/>
      <c r="B343" s="62"/>
      <c r="C343" s="62"/>
      <c r="D343" s="62"/>
      <c r="E343" s="62"/>
      <c r="F343" s="62"/>
      <c r="G343" s="62"/>
      <c r="H343" s="62"/>
      <c r="I343" s="62"/>
      <c r="J343" s="62"/>
      <c r="K343" s="62"/>
      <c r="L343" s="62"/>
      <c r="M343" s="62"/>
      <c r="N343" s="62"/>
    </row>
    <row r="344" spans="1:14" s="61" customFormat="1" x14ac:dyDescent="0.3">
      <c r="A344" s="62"/>
      <c r="B344" s="62"/>
      <c r="C344" s="62"/>
      <c r="D344" s="62"/>
      <c r="E344" s="62"/>
      <c r="F344" s="62"/>
      <c r="G344" s="62"/>
      <c r="H344" s="62"/>
      <c r="I344" s="62"/>
      <c r="J344" s="62"/>
      <c r="K344" s="62"/>
      <c r="L344" s="62"/>
      <c r="M344" s="62"/>
      <c r="N344" s="62"/>
    </row>
    <row r="345" spans="1:14" s="61" customFormat="1" x14ac:dyDescent="0.3">
      <c r="A345" s="62"/>
      <c r="B345" s="62"/>
      <c r="C345" s="62"/>
      <c r="D345" s="62"/>
      <c r="E345" s="62"/>
      <c r="F345" s="62"/>
      <c r="G345" s="62"/>
      <c r="H345" s="62"/>
      <c r="I345" s="62"/>
      <c r="J345" s="62"/>
      <c r="K345" s="62"/>
      <c r="L345" s="62"/>
      <c r="M345" s="62"/>
      <c r="N345" s="62"/>
    </row>
    <row r="346" spans="1:14" s="61" customFormat="1" x14ac:dyDescent="0.3">
      <c r="A346" s="62"/>
      <c r="B346" s="62"/>
      <c r="C346" s="62"/>
      <c r="D346" s="62"/>
      <c r="E346" s="62"/>
      <c r="F346" s="62"/>
      <c r="G346" s="62"/>
      <c r="H346" s="62"/>
      <c r="I346" s="62"/>
      <c r="J346" s="62"/>
      <c r="K346" s="62"/>
      <c r="L346" s="62"/>
      <c r="M346" s="62"/>
      <c r="N346" s="62"/>
    </row>
    <row r="347" spans="1:14" s="61" customFormat="1" x14ac:dyDescent="0.3">
      <c r="A347" s="62"/>
      <c r="B347" s="62"/>
      <c r="C347" s="62"/>
      <c r="D347" s="62"/>
      <c r="E347" s="62"/>
      <c r="F347" s="62"/>
      <c r="G347" s="62"/>
      <c r="H347" s="62"/>
      <c r="I347" s="62"/>
      <c r="J347" s="62"/>
      <c r="K347" s="62"/>
      <c r="L347" s="62"/>
      <c r="M347" s="62"/>
      <c r="N347" s="62"/>
    </row>
    <row r="348" spans="1:14" s="61" customFormat="1" x14ac:dyDescent="0.3">
      <c r="A348" s="62"/>
      <c r="B348" s="62"/>
      <c r="C348" s="62"/>
      <c r="D348" s="62"/>
      <c r="E348" s="62"/>
      <c r="F348" s="62"/>
      <c r="G348" s="62"/>
      <c r="H348" s="62"/>
      <c r="I348" s="62"/>
      <c r="J348" s="62"/>
      <c r="K348" s="62"/>
      <c r="L348" s="62"/>
      <c r="M348" s="62"/>
      <c r="N348" s="62"/>
    </row>
    <row r="349" spans="1:14" s="61" customFormat="1" x14ac:dyDescent="0.3">
      <c r="A349" s="62"/>
      <c r="B349" s="62"/>
      <c r="C349" s="62"/>
      <c r="D349" s="62"/>
      <c r="E349" s="62"/>
      <c r="F349" s="62"/>
      <c r="G349" s="62"/>
      <c r="H349" s="62"/>
      <c r="I349" s="62"/>
      <c r="J349" s="62"/>
      <c r="K349" s="62"/>
      <c r="L349" s="62"/>
      <c r="M349" s="62"/>
      <c r="N349" s="62"/>
    </row>
    <row r="350" spans="1:14" s="61" customFormat="1" x14ac:dyDescent="0.3">
      <c r="A350" s="62"/>
      <c r="B350" s="62"/>
      <c r="C350" s="62"/>
      <c r="D350" s="62"/>
      <c r="E350" s="62"/>
      <c r="F350" s="62"/>
      <c r="G350" s="62"/>
      <c r="H350" s="62"/>
      <c r="I350" s="62"/>
      <c r="J350" s="62"/>
      <c r="K350" s="62"/>
      <c r="L350" s="62"/>
      <c r="M350" s="62"/>
      <c r="N350" s="62"/>
    </row>
    <row r="351" spans="1:14" s="61" customFormat="1" x14ac:dyDescent="0.3">
      <c r="A351" s="62"/>
      <c r="B351" s="62"/>
      <c r="C351" s="62"/>
      <c r="D351" s="62"/>
      <c r="E351" s="62"/>
      <c r="F351" s="62"/>
      <c r="G351" s="62"/>
      <c r="H351" s="62"/>
      <c r="I351" s="62"/>
      <c r="J351" s="62"/>
      <c r="K351" s="62"/>
      <c r="L351" s="62"/>
      <c r="M351" s="62"/>
      <c r="N351" s="62"/>
    </row>
    <row r="352" spans="1:14" s="61" customFormat="1" x14ac:dyDescent="0.3">
      <c r="A352" s="62"/>
      <c r="B352" s="62"/>
      <c r="C352" s="62"/>
      <c r="D352" s="62"/>
      <c r="E352" s="62"/>
      <c r="F352" s="62"/>
      <c r="G352" s="62"/>
      <c r="H352" s="62"/>
      <c r="I352" s="62"/>
      <c r="J352" s="62"/>
      <c r="K352" s="62"/>
      <c r="L352" s="62"/>
      <c r="M352" s="62"/>
      <c r="N352" s="62"/>
    </row>
    <row r="353" spans="1:14" s="61" customFormat="1" x14ac:dyDescent="0.3">
      <c r="A353" s="62"/>
      <c r="B353" s="62"/>
      <c r="C353" s="62"/>
      <c r="D353" s="62"/>
      <c r="E353" s="62"/>
      <c r="F353" s="62"/>
      <c r="G353" s="62"/>
      <c r="H353" s="62"/>
      <c r="I353" s="62"/>
      <c r="J353" s="62"/>
      <c r="K353" s="62"/>
      <c r="L353" s="62"/>
      <c r="M353" s="62"/>
      <c r="N353" s="62"/>
    </row>
    <row r="354" spans="1:14" s="61" customFormat="1" x14ac:dyDescent="0.3">
      <c r="A354" s="62"/>
      <c r="B354" s="62"/>
      <c r="C354" s="62"/>
      <c r="D354" s="62"/>
      <c r="E354" s="62"/>
      <c r="F354" s="62"/>
      <c r="G354" s="62"/>
      <c r="H354" s="62"/>
      <c r="I354" s="62"/>
      <c r="J354" s="62"/>
      <c r="K354" s="62"/>
      <c r="L354" s="62"/>
      <c r="M354" s="62"/>
      <c r="N354" s="62"/>
    </row>
    <row r="355" spans="1:14" s="61" customFormat="1" x14ac:dyDescent="0.3">
      <c r="A355" s="62"/>
      <c r="B355" s="62"/>
      <c r="C355" s="62"/>
      <c r="D355" s="62"/>
      <c r="E355" s="62"/>
      <c r="F355" s="62"/>
      <c r="G355" s="62"/>
      <c r="H355" s="62"/>
      <c r="I355" s="62"/>
      <c r="J355" s="62"/>
      <c r="K355" s="62"/>
      <c r="L355" s="62"/>
      <c r="M355" s="62"/>
      <c r="N355" s="62"/>
    </row>
    <row r="356" spans="1:14" s="61" customFormat="1" x14ac:dyDescent="0.3">
      <c r="A356" s="62"/>
      <c r="B356" s="62"/>
      <c r="C356" s="62"/>
      <c r="D356" s="62"/>
      <c r="E356" s="62"/>
      <c r="F356" s="62"/>
      <c r="G356" s="62"/>
      <c r="H356" s="62"/>
      <c r="I356" s="62"/>
      <c r="J356" s="62"/>
      <c r="K356" s="62"/>
      <c r="L356" s="62"/>
      <c r="M356" s="62"/>
      <c r="N356" s="62"/>
    </row>
    <row r="357" spans="1:14" s="61" customFormat="1" x14ac:dyDescent="0.3">
      <c r="A357" s="62"/>
      <c r="B357" s="62"/>
      <c r="C357" s="62"/>
      <c r="D357" s="62"/>
      <c r="E357" s="62"/>
      <c r="F357" s="62"/>
      <c r="G357" s="62"/>
      <c r="H357" s="62"/>
      <c r="I357" s="62"/>
      <c r="J357" s="62"/>
      <c r="K357" s="62"/>
      <c r="L357" s="62"/>
      <c r="M357" s="62"/>
      <c r="N357" s="62"/>
    </row>
    <row r="358" spans="1:14" s="61" customFormat="1" x14ac:dyDescent="0.3">
      <c r="A358" s="62"/>
      <c r="B358" s="62"/>
      <c r="C358" s="62"/>
      <c r="D358" s="62"/>
      <c r="E358" s="62"/>
      <c r="F358" s="62"/>
      <c r="G358" s="62"/>
      <c r="H358" s="62"/>
      <c r="I358" s="62"/>
      <c r="J358" s="62"/>
      <c r="K358" s="62"/>
      <c r="L358" s="62"/>
      <c r="M358" s="62"/>
      <c r="N358" s="62"/>
    </row>
    <row r="359" spans="1:14" s="61" customFormat="1" x14ac:dyDescent="0.3">
      <c r="A359" s="62"/>
      <c r="B359" s="62"/>
      <c r="C359" s="62"/>
      <c r="D359" s="62"/>
      <c r="E359" s="62"/>
      <c r="F359" s="62"/>
      <c r="G359" s="62"/>
      <c r="H359" s="62"/>
      <c r="I359" s="62"/>
      <c r="J359" s="62"/>
      <c r="K359" s="62"/>
      <c r="L359" s="62"/>
      <c r="M359" s="62"/>
      <c r="N359" s="62"/>
    </row>
    <row r="360" spans="1:14" s="61" customFormat="1" x14ac:dyDescent="0.3">
      <c r="A360" s="62"/>
      <c r="B360" s="62"/>
      <c r="C360" s="62"/>
      <c r="D360" s="62"/>
      <c r="E360" s="62"/>
      <c r="F360" s="62"/>
      <c r="G360" s="62"/>
      <c r="H360" s="62"/>
      <c r="I360" s="62"/>
      <c r="J360" s="62"/>
      <c r="K360" s="62"/>
      <c r="L360" s="62"/>
      <c r="M360" s="62"/>
      <c r="N360" s="62"/>
    </row>
    <row r="361" spans="1:14" s="61" customFormat="1" x14ac:dyDescent="0.3">
      <c r="A361" s="62"/>
      <c r="B361" s="62"/>
      <c r="C361" s="62"/>
      <c r="D361" s="62"/>
      <c r="E361" s="62"/>
      <c r="F361" s="62"/>
      <c r="G361" s="62"/>
      <c r="H361" s="62"/>
      <c r="I361" s="62"/>
      <c r="J361" s="62"/>
      <c r="K361" s="62"/>
      <c r="L361" s="62"/>
      <c r="M361" s="62"/>
      <c r="N361" s="62"/>
    </row>
    <row r="362" spans="1:14" s="61" customFormat="1" x14ac:dyDescent="0.3">
      <c r="A362" s="62"/>
      <c r="B362" s="62"/>
      <c r="C362" s="62"/>
      <c r="D362" s="62"/>
      <c r="E362" s="62"/>
      <c r="F362" s="62"/>
      <c r="G362" s="62"/>
      <c r="H362" s="62"/>
      <c r="I362" s="62"/>
      <c r="J362" s="62"/>
      <c r="K362" s="62"/>
      <c r="L362" s="62"/>
      <c r="M362" s="62"/>
      <c r="N362" s="62"/>
    </row>
    <row r="363" spans="1:14" s="61" customFormat="1" x14ac:dyDescent="0.3">
      <c r="A363" s="62"/>
      <c r="B363" s="62"/>
      <c r="C363" s="62"/>
      <c r="D363" s="62"/>
      <c r="E363" s="62"/>
      <c r="F363" s="62"/>
      <c r="G363" s="62"/>
      <c r="H363" s="62"/>
      <c r="I363" s="62"/>
      <c r="J363" s="62"/>
      <c r="K363" s="62"/>
      <c r="L363" s="62"/>
      <c r="M363" s="62"/>
      <c r="N363" s="62"/>
    </row>
    <row r="364" spans="1:14" s="61" customFormat="1" x14ac:dyDescent="0.3">
      <c r="A364" s="62"/>
      <c r="B364" s="62"/>
      <c r="C364" s="62"/>
      <c r="D364" s="62"/>
      <c r="E364" s="62"/>
      <c r="F364" s="62"/>
      <c r="G364" s="62"/>
      <c r="H364" s="62"/>
      <c r="I364" s="62"/>
      <c r="J364" s="62"/>
      <c r="K364" s="62"/>
      <c r="L364" s="62"/>
      <c r="M364" s="62"/>
      <c r="N364" s="62"/>
    </row>
    <row r="365" spans="1:14" s="61" customFormat="1" x14ac:dyDescent="0.3">
      <c r="A365" s="62"/>
      <c r="B365" s="62"/>
      <c r="C365" s="62"/>
      <c r="D365" s="62"/>
      <c r="E365" s="62"/>
      <c r="F365" s="62"/>
      <c r="G365" s="62"/>
      <c r="H365" s="62"/>
      <c r="I365" s="62"/>
      <c r="J365" s="62"/>
      <c r="K365" s="62"/>
      <c r="L365" s="62"/>
      <c r="M365" s="62"/>
      <c r="N365" s="62"/>
    </row>
    <row r="366" spans="1:14" s="61" customFormat="1" x14ac:dyDescent="0.3">
      <c r="A366" s="62"/>
      <c r="B366" s="62"/>
      <c r="C366" s="62"/>
      <c r="D366" s="62"/>
      <c r="E366" s="62"/>
      <c r="F366" s="62"/>
      <c r="G366" s="62"/>
      <c r="H366" s="62"/>
      <c r="I366" s="62"/>
      <c r="J366" s="62"/>
      <c r="K366" s="62"/>
      <c r="L366" s="62"/>
      <c r="M366" s="62"/>
      <c r="N366" s="62"/>
    </row>
    <row r="367" spans="1:14" s="61" customFormat="1" x14ac:dyDescent="0.3">
      <c r="A367" s="62"/>
      <c r="B367" s="62"/>
      <c r="C367" s="62"/>
      <c r="D367" s="62"/>
      <c r="E367" s="62"/>
      <c r="F367" s="62"/>
      <c r="G367" s="62"/>
      <c r="H367" s="62"/>
      <c r="I367" s="62"/>
      <c r="J367" s="62"/>
      <c r="K367" s="62"/>
      <c r="L367" s="62"/>
      <c r="M367" s="62"/>
      <c r="N367" s="62"/>
    </row>
    <row r="368" spans="1:14" s="61" customFormat="1" x14ac:dyDescent="0.3">
      <c r="A368" s="62"/>
      <c r="B368" s="62"/>
      <c r="C368" s="62"/>
      <c r="D368" s="62"/>
      <c r="E368" s="62"/>
      <c r="F368" s="62"/>
      <c r="G368" s="62"/>
      <c r="H368" s="62"/>
      <c r="I368" s="62"/>
      <c r="J368" s="62"/>
      <c r="K368" s="62"/>
      <c r="L368" s="62"/>
      <c r="M368" s="62"/>
      <c r="N368" s="62"/>
    </row>
    <row r="369" spans="1:14" s="61" customFormat="1" x14ac:dyDescent="0.3">
      <c r="A369" s="62"/>
      <c r="B369" s="62"/>
      <c r="C369" s="62"/>
      <c r="D369" s="62"/>
      <c r="E369" s="62"/>
      <c r="F369" s="62"/>
      <c r="G369" s="62"/>
      <c r="H369" s="62"/>
      <c r="I369" s="62"/>
      <c r="J369" s="62"/>
      <c r="K369" s="62"/>
      <c r="L369" s="62"/>
      <c r="M369" s="62"/>
      <c r="N369" s="62"/>
    </row>
    <row r="370" spans="1:14" s="61" customFormat="1" x14ac:dyDescent="0.3">
      <c r="A370" s="62"/>
      <c r="B370" s="62"/>
      <c r="C370" s="62"/>
      <c r="D370" s="62"/>
      <c r="E370" s="62"/>
      <c r="F370" s="62"/>
      <c r="G370" s="62"/>
      <c r="H370" s="62"/>
      <c r="I370" s="62"/>
      <c r="J370" s="62"/>
      <c r="K370" s="62"/>
      <c r="L370" s="62"/>
      <c r="M370" s="62"/>
      <c r="N370" s="62"/>
    </row>
    <row r="371" spans="1:14" s="61" customFormat="1" x14ac:dyDescent="0.3">
      <c r="A371" s="62"/>
      <c r="B371" s="62"/>
      <c r="C371" s="62"/>
      <c r="D371" s="62"/>
      <c r="E371" s="62"/>
      <c r="F371" s="62"/>
      <c r="G371" s="62"/>
      <c r="H371" s="62"/>
      <c r="I371" s="62"/>
      <c r="J371" s="62"/>
      <c r="K371" s="62"/>
      <c r="L371" s="62"/>
      <c r="M371" s="62"/>
      <c r="N371" s="62"/>
    </row>
    <row r="372" spans="1:14" s="61" customFormat="1" x14ac:dyDescent="0.3">
      <c r="A372" s="62"/>
      <c r="B372" s="62"/>
      <c r="C372" s="62"/>
      <c r="D372" s="62"/>
      <c r="E372" s="62"/>
      <c r="F372" s="62"/>
      <c r="G372" s="62"/>
      <c r="H372" s="62"/>
      <c r="I372" s="62"/>
      <c r="J372" s="62"/>
      <c r="K372" s="62"/>
      <c r="L372" s="62"/>
      <c r="M372" s="62"/>
      <c r="N372" s="62"/>
    </row>
    <row r="373" spans="1:14" s="61" customFormat="1" x14ac:dyDescent="0.3">
      <c r="A373" s="62"/>
      <c r="B373" s="62"/>
      <c r="C373" s="62"/>
      <c r="D373" s="62"/>
      <c r="E373" s="62"/>
      <c r="F373" s="62"/>
      <c r="G373" s="62"/>
      <c r="H373" s="62"/>
      <c r="I373" s="62"/>
      <c r="J373" s="62"/>
      <c r="K373" s="62"/>
      <c r="L373" s="62"/>
      <c r="M373" s="62"/>
      <c r="N373" s="62"/>
    </row>
    <row r="374" spans="1:14" s="61" customFormat="1" x14ac:dyDescent="0.3">
      <c r="A374" s="62"/>
      <c r="B374" s="62"/>
      <c r="C374" s="62"/>
      <c r="D374" s="62"/>
      <c r="E374" s="62"/>
      <c r="F374" s="62"/>
      <c r="G374" s="62"/>
      <c r="H374" s="62"/>
      <c r="I374" s="62"/>
      <c r="J374" s="62"/>
      <c r="K374" s="62"/>
      <c r="L374" s="62"/>
      <c r="M374" s="62"/>
      <c r="N374" s="62"/>
    </row>
    <row r="375" spans="1:14" s="61" customFormat="1" x14ac:dyDescent="0.3">
      <c r="A375" s="62"/>
      <c r="B375" s="62"/>
      <c r="C375" s="62"/>
      <c r="D375" s="62"/>
      <c r="E375" s="62"/>
      <c r="F375" s="62"/>
      <c r="G375" s="62"/>
      <c r="H375" s="62"/>
      <c r="I375" s="62"/>
      <c r="J375" s="62"/>
      <c r="K375" s="62"/>
      <c r="L375" s="62"/>
      <c r="M375" s="62"/>
      <c r="N375" s="62"/>
    </row>
    <row r="376" spans="1:14" s="61" customFormat="1" x14ac:dyDescent="0.3">
      <c r="A376" s="62"/>
      <c r="B376" s="62"/>
      <c r="C376" s="62"/>
      <c r="D376" s="62"/>
      <c r="E376" s="62"/>
      <c r="F376" s="62"/>
      <c r="G376" s="62"/>
      <c r="H376" s="62"/>
      <c r="I376" s="62"/>
      <c r="J376" s="62"/>
      <c r="K376" s="62"/>
      <c r="L376" s="62"/>
      <c r="M376" s="62"/>
      <c r="N376" s="62"/>
    </row>
    <row r="377" spans="1:14" s="61" customFormat="1" x14ac:dyDescent="0.3">
      <c r="A377" s="62"/>
      <c r="B377" s="62"/>
      <c r="C377" s="62"/>
      <c r="D377" s="62"/>
      <c r="E377" s="62"/>
      <c r="F377" s="62"/>
      <c r="G377" s="62"/>
      <c r="H377" s="62"/>
      <c r="I377" s="62"/>
      <c r="J377" s="62"/>
      <c r="K377" s="62"/>
      <c r="L377" s="62"/>
      <c r="M377" s="62"/>
      <c r="N377" s="62"/>
    </row>
    <row r="378" spans="1:14" s="61" customFormat="1" x14ac:dyDescent="0.3">
      <c r="A378" s="62"/>
      <c r="B378" s="62"/>
      <c r="C378" s="62"/>
      <c r="D378" s="62"/>
      <c r="E378" s="62"/>
      <c r="F378" s="62"/>
      <c r="G378" s="62"/>
      <c r="H378" s="62"/>
      <c r="I378" s="62"/>
      <c r="J378" s="62"/>
      <c r="K378" s="62"/>
      <c r="L378" s="62"/>
      <c r="M378" s="62"/>
      <c r="N378" s="62"/>
    </row>
    <row r="379" spans="1:14" s="61" customFormat="1" x14ac:dyDescent="0.3">
      <c r="A379" s="62"/>
      <c r="B379" s="62"/>
      <c r="C379" s="62"/>
      <c r="D379" s="62"/>
      <c r="E379" s="62"/>
      <c r="F379" s="62"/>
      <c r="G379" s="62"/>
      <c r="H379" s="62"/>
      <c r="I379" s="62"/>
      <c r="J379" s="62"/>
      <c r="K379" s="62"/>
      <c r="L379" s="62"/>
      <c r="M379" s="62"/>
      <c r="N379" s="62"/>
    </row>
    <row r="380" spans="1:14" s="61" customFormat="1" x14ac:dyDescent="0.3">
      <c r="A380" s="62"/>
      <c r="B380" s="62"/>
      <c r="C380" s="62"/>
      <c r="D380" s="62"/>
      <c r="E380" s="62"/>
      <c r="F380" s="62"/>
      <c r="G380" s="62"/>
      <c r="H380" s="62"/>
      <c r="I380" s="62"/>
      <c r="J380" s="62"/>
      <c r="K380" s="62"/>
      <c r="L380" s="62"/>
      <c r="M380" s="62"/>
      <c r="N380" s="62"/>
    </row>
    <row r="381" spans="1:14" s="61" customFormat="1" x14ac:dyDescent="0.3">
      <c r="A381" s="62"/>
      <c r="B381" s="62"/>
      <c r="C381" s="62"/>
      <c r="D381" s="62"/>
      <c r="E381" s="62"/>
      <c r="F381" s="62"/>
      <c r="G381" s="62"/>
      <c r="H381" s="62"/>
      <c r="I381" s="62"/>
      <c r="J381" s="62"/>
      <c r="K381" s="62"/>
      <c r="L381" s="62"/>
      <c r="M381" s="62"/>
      <c r="N381" s="62"/>
    </row>
    <row r="382" spans="1:14" s="61" customFormat="1" x14ac:dyDescent="0.3">
      <c r="A382" s="62"/>
      <c r="B382" s="62"/>
      <c r="C382" s="62"/>
      <c r="D382" s="62"/>
      <c r="E382" s="62"/>
      <c r="F382" s="62"/>
      <c r="G382" s="62"/>
      <c r="H382" s="62"/>
      <c r="I382" s="62"/>
      <c r="J382" s="62"/>
      <c r="K382" s="62"/>
      <c r="L382" s="62"/>
      <c r="M382" s="62"/>
      <c r="N382" s="62"/>
    </row>
    <row r="383" spans="1:14" s="61" customFormat="1" x14ac:dyDescent="0.3">
      <c r="A383" s="62"/>
      <c r="B383" s="62"/>
      <c r="C383" s="62"/>
      <c r="D383" s="62"/>
      <c r="E383" s="62"/>
      <c r="F383" s="62"/>
      <c r="G383" s="62"/>
      <c r="H383" s="62"/>
      <c r="I383" s="62"/>
      <c r="J383" s="62"/>
      <c r="K383" s="62"/>
      <c r="L383" s="62"/>
      <c r="M383" s="62"/>
      <c r="N383" s="62"/>
    </row>
    <row r="384" spans="1:14" s="61" customFormat="1" x14ac:dyDescent="0.3">
      <c r="A384" s="62"/>
      <c r="B384" s="62"/>
      <c r="C384" s="62"/>
      <c r="D384" s="62"/>
      <c r="E384" s="62"/>
      <c r="F384" s="62"/>
      <c r="G384" s="62"/>
      <c r="H384" s="62"/>
      <c r="I384" s="62"/>
      <c r="J384" s="62"/>
      <c r="K384" s="62"/>
      <c r="L384" s="62"/>
      <c r="M384" s="62"/>
      <c r="N384" s="62"/>
    </row>
    <row r="385" spans="1:14" s="61" customFormat="1" x14ac:dyDescent="0.3">
      <c r="A385" s="62"/>
      <c r="B385" s="62"/>
      <c r="C385" s="62"/>
      <c r="D385" s="62"/>
      <c r="E385" s="62"/>
      <c r="F385" s="62"/>
      <c r="G385" s="62"/>
      <c r="H385" s="62"/>
      <c r="I385" s="62"/>
      <c r="J385" s="62"/>
      <c r="K385" s="62"/>
      <c r="L385" s="62"/>
      <c r="M385" s="62"/>
      <c r="N385" s="62"/>
    </row>
    <row r="386" spans="1:14" s="61" customFormat="1" x14ac:dyDescent="0.3">
      <c r="A386" s="62"/>
      <c r="B386" s="62"/>
      <c r="C386" s="62"/>
      <c r="D386" s="62"/>
      <c r="E386" s="62"/>
      <c r="F386" s="62"/>
      <c r="G386" s="62"/>
      <c r="H386" s="62"/>
      <c r="I386" s="62"/>
      <c r="J386" s="62"/>
      <c r="K386" s="62"/>
      <c r="L386" s="62"/>
      <c r="M386" s="62"/>
      <c r="N386" s="62"/>
    </row>
    <row r="387" spans="1:14" s="61" customFormat="1" x14ac:dyDescent="0.3">
      <c r="A387" s="62"/>
      <c r="B387" s="62"/>
      <c r="C387" s="62"/>
      <c r="D387" s="62"/>
      <c r="E387" s="62"/>
      <c r="F387" s="62"/>
      <c r="G387" s="62"/>
      <c r="H387" s="62"/>
      <c r="I387" s="62"/>
      <c r="J387" s="62"/>
      <c r="K387" s="62"/>
      <c r="L387" s="62"/>
      <c r="M387" s="62"/>
      <c r="N387" s="62"/>
    </row>
    <row r="388" spans="1:14" s="61" customFormat="1" x14ac:dyDescent="0.3">
      <c r="A388" s="62"/>
      <c r="B388" s="62"/>
      <c r="C388" s="62"/>
      <c r="D388" s="62"/>
      <c r="E388" s="62"/>
      <c r="F388" s="62"/>
      <c r="G388" s="62"/>
      <c r="H388" s="62"/>
      <c r="I388" s="62"/>
      <c r="J388" s="62"/>
      <c r="K388" s="62"/>
      <c r="L388" s="62"/>
      <c r="M388" s="62"/>
      <c r="N388" s="62"/>
    </row>
    <row r="389" spans="1:14" s="61" customFormat="1" x14ac:dyDescent="0.3">
      <c r="A389" s="62"/>
      <c r="B389" s="62"/>
      <c r="C389" s="62"/>
      <c r="D389" s="62"/>
      <c r="E389" s="62"/>
      <c r="F389" s="62"/>
      <c r="G389" s="62"/>
      <c r="H389" s="62"/>
      <c r="I389" s="62"/>
      <c r="J389" s="62"/>
      <c r="K389" s="62"/>
      <c r="L389" s="62"/>
      <c r="M389" s="62"/>
      <c r="N389" s="62"/>
    </row>
    <row r="390" spans="1:14" s="61" customFormat="1" x14ac:dyDescent="0.3">
      <c r="A390" s="62"/>
      <c r="B390" s="62"/>
      <c r="C390" s="62"/>
      <c r="D390" s="62"/>
      <c r="E390" s="62"/>
      <c r="F390" s="62"/>
      <c r="G390" s="62"/>
      <c r="H390" s="62"/>
      <c r="I390" s="62"/>
      <c r="J390" s="62"/>
      <c r="K390" s="62"/>
      <c r="L390" s="62"/>
      <c r="M390" s="62"/>
      <c r="N390" s="62"/>
    </row>
    <row r="391" spans="1:14" s="61" customFormat="1" x14ac:dyDescent="0.3">
      <c r="A391" s="62"/>
      <c r="B391" s="62"/>
      <c r="C391" s="62"/>
      <c r="D391" s="62"/>
      <c r="E391" s="62"/>
      <c r="F391" s="62"/>
      <c r="G391" s="62"/>
      <c r="H391" s="62"/>
      <c r="I391" s="62"/>
      <c r="J391" s="62"/>
      <c r="K391" s="62"/>
      <c r="L391" s="62"/>
      <c r="M391" s="62"/>
      <c r="N391" s="62"/>
    </row>
    <row r="392" spans="1:14" s="61" customFormat="1" x14ac:dyDescent="0.3">
      <c r="A392" s="62"/>
      <c r="B392" s="62"/>
      <c r="C392" s="62"/>
      <c r="D392" s="62"/>
      <c r="E392" s="62"/>
      <c r="F392" s="62"/>
      <c r="G392" s="62"/>
      <c r="H392" s="62"/>
      <c r="I392" s="62"/>
      <c r="J392" s="62"/>
      <c r="K392" s="62"/>
      <c r="L392" s="62"/>
      <c r="M392" s="62"/>
      <c r="N392" s="62"/>
    </row>
    <row r="393" spans="1:14" s="61" customFormat="1" x14ac:dyDescent="0.3">
      <c r="A393" s="62"/>
      <c r="B393" s="62"/>
      <c r="C393" s="62"/>
      <c r="D393" s="62"/>
      <c r="E393" s="62"/>
      <c r="F393" s="62"/>
      <c r="G393" s="62"/>
      <c r="H393" s="62"/>
      <c r="I393" s="62"/>
      <c r="J393" s="62"/>
      <c r="K393" s="62"/>
      <c r="L393" s="62"/>
      <c r="M393" s="62"/>
      <c r="N393" s="62"/>
    </row>
    <row r="394" spans="1:14" s="61" customFormat="1" x14ac:dyDescent="0.3">
      <c r="A394" s="62"/>
      <c r="B394" s="62"/>
      <c r="C394" s="62"/>
      <c r="D394" s="62"/>
      <c r="E394" s="62"/>
      <c r="F394" s="62"/>
      <c r="G394" s="62"/>
      <c r="H394" s="62"/>
      <c r="I394" s="62"/>
      <c r="J394" s="62"/>
      <c r="K394" s="62"/>
      <c r="L394" s="62"/>
      <c r="M394" s="62"/>
      <c r="N394" s="62"/>
    </row>
    <row r="395" spans="1:14" s="61" customFormat="1" x14ac:dyDescent="0.3">
      <c r="A395" s="62"/>
      <c r="B395" s="62"/>
      <c r="C395" s="62"/>
      <c r="D395" s="62"/>
      <c r="E395" s="62"/>
      <c r="F395" s="62"/>
      <c r="G395" s="62"/>
      <c r="H395" s="62"/>
      <c r="I395" s="62"/>
      <c r="J395" s="62"/>
      <c r="K395" s="62"/>
      <c r="L395" s="62"/>
      <c r="M395" s="62"/>
      <c r="N395" s="62"/>
    </row>
    <row r="396" spans="1:14" s="61" customFormat="1" x14ac:dyDescent="0.3">
      <c r="A396" s="62"/>
      <c r="B396" s="62"/>
      <c r="C396" s="62"/>
      <c r="D396" s="62"/>
      <c r="E396" s="62"/>
      <c r="F396" s="62"/>
      <c r="G396" s="62"/>
      <c r="H396" s="62"/>
      <c r="I396" s="62"/>
      <c r="J396" s="62"/>
      <c r="K396" s="62"/>
      <c r="L396" s="62"/>
      <c r="M396" s="62"/>
      <c r="N396" s="62"/>
    </row>
    <row r="397" spans="1:14" s="61" customFormat="1" x14ac:dyDescent="0.3">
      <c r="A397" s="62"/>
      <c r="B397" s="62"/>
      <c r="C397" s="62"/>
      <c r="D397" s="62"/>
      <c r="E397" s="62"/>
      <c r="F397" s="62"/>
      <c r="G397" s="62"/>
      <c r="H397" s="62"/>
      <c r="I397" s="62"/>
      <c r="J397" s="62"/>
      <c r="K397" s="62"/>
      <c r="L397" s="62"/>
      <c r="M397" s="62"/>
      <c r="N397" s="62"/>
    </row>
    <row r="398" spans="1:14" s="61" customFormat="1" x14ac:dyDescent="0.3">
      <c r="A398" s="62"/>
      <c r="B398" s="62"/>
      <c r="C398" s="62"/>
      <c r="D398" s="62"/>
      <c r="E398" s="62"/>
      <c r="F398" s="62"/>
      <c r="G398" s="62"/>
      <c r="H398" s="62"/>
      <c r="I398" s="62"/>
      <c r="J398" s="62"/>
      <c r="K398" s="62"/>
      <c r="L398" s="62"/>
      <c r="M398" s="62"/>
      <c r="N398" s="62"/>
    </row>
    <row r="399" spans="1:14" s="61" customFormat="1" x14ac:dyDescent="0.3">
      <c r="A399" s="62"/>
      <c r="B399" s="62"/>
      <c r="C399" s="62"/>
      <c r="D399" s="62"/>
      <c r="E399" s="62"/>
      <c r="F399" s="62"/>
      <c r="G399" s="62"/>
      <c r="H399" s="62"/>
      <c r="I399" s="62"/>
      <c r="J399" s="62"/>
      <c r="K399" s="62"/>
      <c r="L399" s="62"/>
      <c r="M399" s="62"/>
      <c r="N399" s="62"/>
    </row>
    <row r="400" spans="1:14" s="61" customFormat="1" x14ac:dyDescent="0.3">
      <c r="A400" s="62"/>
      <c r="B400" s="62"/>
      <c r="C400" s="62"/>
      <c r="D400" s="62"/>
      <c r="E400" s="62"/>
      <c r="F400" s="62"/>
      <c r="G400" s="62"/>
      <c r="H400" s="62"/>
      <c r="I400" s="62"/>
      <c r="J400" s="62"/>
      <c r="K400" s="62"/>
      <c r="L400" s="62"/>
      <c r="M400" s="62"/>
      <c r="N400" s="62"/>
    </row>
    <row r="401" spans="1:14" s="61" customFormat="1" x14ac:dyDescent="0.3">
      <c r="A401" s="62"/>
      <c r="B401" s="62"/>
      <c r="C401" s="62"/>
      <c r="D401" s="62"/>
      <c r="E401" s="62"/>
      <c r="F401" s="62"/>
      <c r="G401" s="62"/>
      <c r="H401" s="62"/>
      <c r="I401" s="62"/>
      <c r="J401" s="62"/>
      <c r="K401" s="62"/>
      <c r="L401" s="62"/>
      <c r="M401" s="62"/>
      <c r="N401" s="62"/>
    </row>
    <row r="402" spans="1:14" s="61" customFormat="1" x14ac:dyDescent="0.3">
      <c r="A402" s="62"/>
      <c r="B402" s="62"/>
      <c r="C402" s="62"/>
      <c r="D402" s="62"/>
      <c r="E402" s="62"/>
      <c r="F402" s="62"/>
      <c r="G402" s="62"/>
      <c r="H402" s="62"/>
      <c r="I402" s="62"/>
      <c r="J402" s="62"/>
      <c r="K402" s="62"/>
      <c r="L402" s="62"/>
      <c r="M402" s="62"/>
      <c r="N402" s="62"/>
    </row>
    <row r="403" spans="1:14" s="61" customFormat="1" x14ac:dyDescent="0.3">
      <c r="A403" s="62"/>
      <c r="B403" s="62"/>
      <c r="C403" s="62"/>
      <c r="D403" s="62"/>
      <c r="E403" s="62"/>
      <c r="F403" s="62"/>
      <c r="G403" s="62"/>
      <c r="H403" s="62"/>
      <c r="I403" s="62"/>
      <c r="J403" s="62"/>
      <c r="K403" s="62"/>
      <c r="L403" s="62"/>
      <c r="M403" s="62"/>
      <c r="N403" s="62"/>
    </row>
    <row r="404" spans="1:14" s="61" customFormat="1" x14ac:dyDescent="0.3">
      <c r="A404" s="62"/>
      <c r="B404" s="62"/>
      <c r="C404" s="62"/>
      <c r="D404" s="62"/>
      <c r="E404" s="62"/>
      <c r="F404" s="62"/>
      <c r="G404" s="62"/>
      <c r="H404" s="62"/>
      <c r="I404" s="62"/>
      <c r="J404" s="62"/>
      <c r="K404" s="62"/>
      <c r="L404" s="62"/>
      <c r="M404" s="62"/>
      <c r="N404" s="62"/>
    </row>
    <row r="405" spans="1:14" s="61" customFormat="1" x14ac:dyDescent="0.3">
      <c r="A405" s="62"/>
      <c r="B405" s="62"/>
      <c r="C405" s="62"/>
      <c r="D405" s="62"/>
      <c r="E405" s="62"/>
      <c r="F405" s="62"/>
      <c r="G405" s="62"/>
      <c r="H405" s="62"/>
      <c r="I405" s="62"/>
      <c r="J405" s="62"/>
      <c r="K405" s="62"/>
      <c r="L405" s="62"/>
      <c r="M405" s="62"/>
      <c r="N405" s="62"/>
    </row>
    <row r="406" spans="1:14" s="61" customFormat="1" x14ac:dyDescent="0.3">
      <c r="A406" s="62"/>
      <c r="B406" s="62"/>
      <c r="C406" s="62"/>
      <c r="D406" s="62"/>
      <c r="E406" s="62"/>
      <c r="F406" s="62"/>
      <c r="G406" s="62"/>
      <c r="H406" s="62"/>
      <c r="I406" s="62"/>
      <c r="J406" s="62"/>
      <c r="K406" s="62"/>
      <c r="L406" s="62"/>
      <c r="M406" s="62"/>
      <c r="N406" s="62"/>
    </row>
    <row r="407" spans="1:14" s="61" customFormat="1" x14ac:dyDescent="0.3">
      <c r="A407" s="62"/>
      <c r="B407" s="62"/>
      <c r="C407" s="62"/>
      <c r="D407" s="62"/>
      <c r="E407" s="62"/>
      <c r="F407" s="62"/>
      <c r="G407" s="62"/>
      <c r="H407" s="62"/>
      <c r="I407" s="62"/>
      <c r="J407" s="62"/>
      <c r="K407" s="62"/>
      <c r="L407" s="62"/>
      <c r="M407" s="62"/>
      <c r="N407" s="62"/>
    </row>
    <row r="408" spans="1:14" s="61" customFormat="1" x14ac:dyDescent="0.3">
      <c r="A408" s="62"/>
      <c r="B408" s="62"/>
      <c r="C408" s="62"/>
      <c r="D408" s="62"/>
      <c r="E408" s="62"/>
      <c r="F408" s="62"/>
      <c r="G408" s="62"/>
      <c r="H408" s="62"/>
      <c r="I408" s="62"/>
      <c r="J408" s="62"/>
      <c r="K408" s="62"/>
      <c r="L408" s="62"/>
      <c r="M408" s="62"/>
      <c r="N408" s="62"/>
    </row>
    <row r="409" spans="1:14" s="61" customFormat="1" x14ac:dyDescent="0.3">
      <c r="A409" s="62"/>
      <c r="B409" s="62"/>
      <c r="C409" s="62"/>
      <c r="D409" s="62"/>
      <c r="E409" s="62"/>
      <c r="F409" s="62"/>
      <c r="G409" s="62"/>
      <c r="H409" s="62"/>
      <c r="I409" s="62"/>
      <c r="J409" s="62"/>
      <c r="K409" s="62"/>
      <c r="L409" s="62"/>
      <c r="M409" s="62"/>
      <c r="N409" s="62"/>
    </row>
    <row r="410" spans="1:14" s="61" customFormat="1" x14ac:dyDescent="0.3">
      <c r="A410" s="62"/>
      <c r="B410" s="62"/>
      <c r="C410" s="62"/>
      <c r="D410" s="62"/>
      <c r="E410" s="62"/>
      <c r="F410" s="62"/>
      <c r="G410" s="62"/>
      <c r="H410" s="62"/>
      <c r="I410" s="62"/>
      <c r="J410" s="62"/>
      <c r="K410" s="62"/>
      <c r="L410" s="62"/>
      <c r="M410" s="62"/>
      <c r="N410" s="62"/>
    </row>
    <row r="411" spans="1:14" s="61" customFormat="1" x14ac:dyDescent="0.3">
      <c r="A411" s="62"/>
      <c r="B411" s="62"/>
      <c r="C411" s="62"/>
      <c r="D411" s="62"/>
      <c r="E411" s="62"/>
      <c r="F411" s="62"/>
      <c r="G411" s="62"/>
      <c r="H411" s="62"/>
      <c r="I411" s="62"/>
      <c r="J411" s="62"/>
      <c r="K411" s="62"/>
      <c r="L411" s="62"/>
      <c r="M411" s="62"/>
      <c r="N411" s="62"/>
    </row>
    <row r="412" spans="1:14" s="61" customFormat="1" x14ac:dyDescent="0.3">
      <c r="A412" s="62"/>
      <c r="B412" s="62"/>
      <c r="C412" s="62"/>
      <c r="D412" s="62"/>
      <c r="E412" s="62"/>
      <c r="F412" s="62"/>
      <c r="G412" s="62"/>
      <c r="H412" s="62"/>
      <c r="I412" s="62"/>
      <c r="J412" s="62"/>
      <c r="K412" s="62"/>
      <c r="L412" s="62"/>
      <c r="M412" s="62"/>
      <c r="N412" s="62"/>
    </row>
    <row r="413" spans="1:14" s="61" customFormat="1" x14ac:dyDescent="0.3">
      <c r="A413" s="62"/>
      <c r="B413" s="62"/>
      <c r="C413" s="62"/>
      <c r="D413" s="62"/>
      <c r="E413" s="62"/>
      <c r="F413" s="62"/>
      <c r="G413" s="62"/>
      <c r="H413" s="62"/>
      <c r="I413" s="62"/>
      <c r="J413" s="62"/>
      <c r="K413" s="62"/>
      <c r="L413" s="62"/>
      <c r="M413" s="62"/>
      <c r="N413" s="62"/>
    </row>
    <row r="414" spans="1:14" s="61" customFormat="1" x14ac:dyDescent="0.3">
      <c r="A414" s="62"/>
      <c r="B414" s="62"/>
      <c r="C414" s="62"/>
      <c r="D414" s="62"/>
      <c r="E414" s="62"/>
      <c r="F414" s="62"/>
      <c r="G414" s="62"/>
      <c r="H414" s="62"/>
      <c r="I414" s="62"/>
      <c r="J414" s="62"/>
      <c r="K414" s="62"/>
      <c r="L414" s="62"/>
      <c r="M414" s="62"/>
      <c r="N414" s="62"/>
    </row>
    <row r="415" spans="1:14" s="61" customFormat="1" x14ac:dyDescent="0.3">
      <c r="A415" s="62"/>
      <c r="B415" s="62"/>
      <c r="C415" s="62"/>
      <c r="D415" s="62"/>
      <c r="E415" s="62"/>
      <c r="F415" s="62"/>
      <c r="G415" s="62"/>
      <c r="H415" s="62"/>
      <c r="I415" s="62"/>
      <c r="J415" s="62"/>
      <c r="K415" s="62"/>
      <c r="L415" s="62"/>
      <c r="M415" s="62"/>
      <c r="N415" s="62"/>
    </row>
    <row r="416" spans="1:14" s="61" customFormat="1" x14ac:dyDescent="0.3">
      <c r="A416" s="62"/>
      <c r="B416" s="62"/>
      <c r="C416" s="62"/>
      <c r="D416" s="62"/>
      <c r="E416" s="62"/>
      <c r="F416" s="62"/>
      <c r="G416" s="62"/>
      <c r="H416" s="62"/>
      <c r="I416" s="62"/>
      <c r="J416" s="62"/>
      <c r="K416" s="62"/>
      <c r="L416" s="62"/>
      <c r="M416" s="62"/>
      <c r="N416" s="62"/>
    </row>
    <row r="417" spans="1:14" s="61" customFormat="1" x14ac:dyDescent="0.3">
      <c r="A417" s="62"/>
      <c r="B417" s="62"/>
      <c r="C417" s="62"/>
      <c r="D417" s="62"/>
      <c r="E417" s="62"/>
      <c r="F417" s="62"/>
      <c r="G417" s="62"/>
      <c r="H417" s="62"/>
      <c r="I417" s="62"/>
      <c r="J417" s="62"/>
      <c r="K417" s="62"/>
      <c r="L417" s="62"/>
      <c r="M417" s="62"/>
      <c r="N417" s="62"/>
    </row>
    <row r="418" spans="1:14" s="61" customFormat="1" x14ac:dyDescent="0.3">
      <c r="A418" s="62"/>
      <c r="B418" s="62"/>
      <c r="C418" s="62"/>
      <c r="D418" s="62"/>
      <c r="E418" s="62"/>
      <c r="F418" s="62"/>
      <c r="G418" s="62"/>
      <c r="H418" s="62"/>
      <c r="I418" s="62"/>
      <c r="J418" s="62"/>
      <c r="K418" s="62"/>
      <c r="L418" s="62"/>
      <c r="M418" s="62"/>
      <c r="N418" s="62"/>
    </row>
    <row r="419" spans="1:14" s="61" customFormat="1" x14ac:dyDescent="0.3">
      <c r="A419" s="62"/>
      <c r="B419" s="62"/>
      <c r="C419" s="62"/>
      <c r="D419" s="62"/>
      <c r="E419" s="62"/>
      <c r="F419" s="62"/>
      <c r="G419" s="62"/>
      <c r="H419" s="62"/>
      <c r="I419" s="62"/>
      <c r="J419" s="62"/>
      <c r="K419" s="62"/>
      <c r="L419" s="62"/>
      <c r="M419" s="62"/>
      <c r="N419" s="62"/>
    </row>
    <row r="420" spans="1:14" s="61" customFormat="1" x14ac:dyDescent="0.3">
      <c r="A420" s="62"/>
      <c r="B420" s="62"/>
      <c r="C420" s="62"/>
      <c r="D420" s="62"/>
      <c r="E420" s="62"/>
      <c r="F420" s="62"/>
      <c r="G420" s="62"/>
      <c r="H420" s="62"/>
      <c r="I420" s="62"/>
      <c r="J420" s="62"/>
      <c r="K420" s="62"/>
      <c r="L420" s="62"/>
      <c r="M420" s="62"/>
      <c r="N420" s="62"/>
    </row>
    <row r="421" spans="1:14" s="61" customFormat="1" x14ac:dyDescent="0.3">
      <c r="A421" s="62"/>
      <c r="B421" s="62"/>
      <c r="C421" s="62"/>
      <c r="D421" s="62"/>
      <c r="E421" s="62"/>
      <c r="F421" s="62"/>
      <c r="G421" s="62"/>
      <c r="H421" s="62"/>
      <c r="I421" s="62"/>
      <c r="J421" s="62"/>
      <c r="K421" s="62"/>
      <c r="L421" s="62"/>
      <c r="M421" s="62"/>
      <c r="N421" s="62"/>
    </row>
    <row r="422" spans="1:14" s="61" customFormat="1" x14ac:dyDescent="0.3">
      <c r="A422" s="62"/>
      <c r="B422" s="62"/>
      <c r="C422" s="62"/>
      <c r="D422" s="62"/>
      <c r="E422" s="62"/>
      <c r="F422" s="62"/>
      <c r="G422" s="62"/>
      <c r="H422" s="62"/>
      <c r="I422" s="62"/>
      <c r="J422" s="62"/>
      <c r="K422" s="62"/>
      <c r="L422" s="62"/>
      <c r="M422" s="62"/>
      <c r="N422" s="62"/>
    </row>
    <row r="423" spans="1:14" s="61" customFormat="1" x14ac:dyDescent="0.3">
      <c r="A423" s="62"/>
      <c r="B423" s="62"/>
      <c r="C423" s="62"/>
      <c r="D423" s="62"/>
      <c r="E423" s="62"/>
      <c r="F423" s="62"/>
      <c r="G423" s="62"/>
      <c r="H423" s="62"/>
      <c r="I423" s="62"/>
      <c r="J423" s="62"/>
      <c r="K423" s="62"/>
      <c r="L423" s="62"/>
      <c r="M423" s="62"/>
      <c r="N423" s="62"/>
    </row>
    <row r="424" spans="1:14" s="61" customFormat="1" x14ac:dyDescent="0.3">
      <c r="A424" s="62"/>
      <c r="B424" s="62"/>
      <c r="C424" s="62"/>
      <c r="D424" s="62"/>
      <c r="E424" s="62"/>
      <c r="F424" s="62"/>
      <c r="G424" s="62"/>
      <c r="H424" s="62"/>
      <c r="I424" s="62"/>
      <c r="J424" s="62"/>
      <c r="K424" s="62"/>
      <c r="L424" s="62"/>
      <c r="M424" s="62"/>
      <c r="N424" s="62"/>
    </row>
    <row r="425" spans="1:14" s="61" customFormat="1" x14ac:dyDescent="0.3">
      <c r="A425" s="62"/>
      <c r="B425" s="62"/>
      <c r="C425" s="62"/>
      <c r="D425" s="62"/>
      <c r="E425" s="62"/>
      <c r="F425" s="62"/>
      <c r="G425" s="62"/>
      <c r="H425" s="62"/>
      <c r="I425" s="62"/>
      <c r="J425" s="62"/>
      <c r="K425" s="62"/>
      <c r="L425" s="62"/>
      <c r="M425" s="62"/>
      <c r="N425" s="62"/>
    </row>
    <row r="426" spans="1:14" s="61" customFormat="1" x14ac:dyDescent="0.3">
      <c r="A426" s="62"/>
      <c r="B426" s="62"/>
      <c r="C426" s="62"/>
      <c r="D426" s="62"/>
      <c r="E426" s="62"/>
      <c r="F426" s="62"/>
      <c r="G426" s="62"/>
      <c r="H426" s="62"/>
      <c r="I426" s="62"/>
      <c r="J426" s="62"/>
      <c r="K426" s="62"/>
      <c r="L426" s="62"/>
      <c r="M426" s="62"/>
      <c r="N426" s="62"/>
    </row>
    <row r="427" spans="1:14" s="61" customFormat="1" x14ac:dyDescent="0.3">
      <c r="A427" s="62"/>
      <c r="B427" s="62"/>
      <c r="C427" s="62"/>
      <c r="D427" s="62"/>
      <c r="E427" s="62"/>
      <c r="F427" s="62"/>
      <c r="G427" s="62"/>
      <c r="H427" s="62"/>
      <c r="I427" s="62"/>
      <c r="J427" s="62"/>
      <c r="K427" s="62"/>
      <c r="L427" s="62"/>
      <c r="M427" s="62"/>
      <c r="N427" s="62"/>
    </row>
    <row r="428" spans="1:14" s="61" customFormat="1" x14ac:dyDescent="0.3">
      <c r="A428" s="62"/>
      <c r="B428" s="62"/>
      <c r="C428" s="62"/>
      <c r="D428" s="62"/>
      <c r="E428" s="62"/>
      <c r="F428" s="62"/>
      <c r="G428" s="62"/>
      <c r="H428" s="62"/>
      <c r="I428" s="62"/>
      <c r="J428" s="62"/>
      <c r="K428" s="62"/>
      <c r="L428" s="62"/>
      <c r="M428" s="62"/>
      <c r="N428" s="62"/>
    </row>
    <row r="429" spans="1:14" s="61" customFormat="1" x14ac:dyDescent="0.3">
      <c r="A429" s="62"/>
      <c r="B429" s="62"/>
      <c r="C429" s="62"/>
      <c r="D429" s="62"/>
      <c r="E429" s="62"/>
      <c r="F429" s="62"/>
      <c r="G429" s="62"/>
      <c r="H429" s="62"/>
      <c r="I429" s="62"/>
      <c r="J429" s="62"/>
      <c r="K429" s="62"/>
      <c r="L429" s="62"/>
      <c r="M429" s="62"/>
      <c r="N429" s="62"/>
    </row>
    <row r="430" spans="1:14" s="61" customFormat="1" x14ac:dyDescent="0.3">
      <c r="A430" s="62"/>
      <c r="B430" s="62"/>
      <c r="C430" s="62"/>
      <c r="D430" s="62"/>
      <c r="E430" s="62"/>
      <c r="F430" s="62"/>
      <c r="G430" s="62"/>
      <c r="H430" s="62"/>
      <c r="I430" s="62"/>
      <c r="J430" s="62"/>
      <c r="K430" s="62"/>
      <c r="L430" s="62"/>
      <c r="M430" s="62"/>
      <c r="N430" s="62"/>
    </row>
    <row r="431" spans="1:14" s="61" customFormat="1" x14ac:dyDescent="0.3">
      <c r="A431" s="62"/>
      <c r="B431" s="62"/>
      <c r="C431" s="62"/>
      <c r="D431" s="62"/>
      <c r="E431" s="62"/>
      <c r="F431" s="62"/>
      <c r="G431" s="62"/>
      <c r="H431" s="62"/>
      <c r="I431" s="62"/>
      <c r="J431" s="62"/>
      <c r="K431" s="62"/>
      <c r="L431" s="62"/>
      <c r="M431" s="62"/>
      <c r="N431" s="62"/>
    </row>
    <row r="432" spans="1:14" s="61" customFormat="1" x14ac:dyDescent="0.3">
      <c r="A432" s="62"/>
      <c r="B432" s="62"/>
      <c r="C432" s="62"/>
      <c r="D432" s="62"/>
      <c r="E432" s="62"/>
      <c r="F432" s="62"/>
      <c r="G432" s="62"/>
      <c r="H432" s="62"/>
      <c r="I432" s="62"/>
      <c r="J432" s="62"/>
      <c r="K432" s="62"/>
      <c r="L432" s="62"/>
      <c r="M432" s="62"/>
      <c r="N432" s="62"/>
    </row>
    <row r="433" spans="1:14" s="61" customFormat="1" x14ac:dyDescent="0.3">
      <c r="A433" s="62"/>
      <c r="B433" s="62"/>
      <c r="C433" s="62"/>
      <c r="D433" s="62"/>
      <c r="E433" s="62"/>
      <c r="F433" s="62"/>
      <c r="G433" s="62"/>
      <c r="H433" s="62"/>
      <c r="I433" s="62"/>
      <c r="J433" s="62"/>
      <c r="K433" s="62"/>
      <c r="L433" s="62"/>
      <c r="M433" s="62"/>
      <c r="N433" s="62"/>
    </row>
    <row r="434" spans="1:14" s="61" customFormat="1" x14ac:dyDescent="0.3">
      <c r="A434" s="62"/>
      <c r="B434" s="62"/>
      <c r="C434" s="62"/>
      <c r="D434" s="62"/>
      <c r="E434" s="62"/>
      <c r="F434" s="62"/>
      <c r="G434" s="62"/>
      <c r="H434" s="62"/>
      <c r="I434" s="62"/>
      <c r="J434" s="62"/>
      <c r="K434" s="62"/>
      <c r="L434" s="62"/>
      <c r="M434" s="62"/>
      <c r="N434" s="62"/>
    </row>
    <row r="435" spans="1:14" s="61" customFormat="1" x14ac:dyDescent="0.3">
      <c r="A435" s="62"/>
      <c r="B435" s="62"/>
      <c r="C435" s="62"/>
      <c r="D435" s="62"/>
      <c r="E435" s="62"/>
      <c r="F435" s="62"/>
      <c r="G435" s="62"/>
      <c r="H435" s="62"/>
      <c r="I435" s="62"/>
      <c r="J435" s="62"/>
      <c r="K435" s="62"/>
      <c r="L435" s="62"/>
      <c r="M435" s="62"/>
      <c r="N435" s="62"/>
    </row>
    <row r="436" spans="1:14" s="61" customFormat="1" x14ac:dyDescent="0.3">
      <c r="A436" s="62"/>
      <c r="B436" s="62"/>
      <c r="C436" s="62"/>
      <c r="D436" s="62"/>
      <c r="E436" s="62"/>
      <c r="F436" s="62"/>
      <c r="G436" s="62"/>
      <c r="H436" s="62"/>
      <c r="I436" s="62"/>
      <c r="J436" s="62"/>
      <c r="K436" s="62"/>
      <c r="L436" s="62"/>
      <c r="M436" s="62"/>
      <c r="N436" s="62"/>
    </row>
    <row r="437" spans="1:14" s="61" customFormat="1" x14ac:dyDescent="0.3">
      <c r="A437" s="62"/>
      <c r="B437" s="62"/>
      <c r="C437" s="62"/>
      <c r="D437" s="62"/>
      <c r="E437" s="62"/>
      <c r="F437" s="62"/>
      <c r="G437" s="62"/>
      <c r="H437" s="62"/>
      <c r="I437" s="62"/>
      <c r="J437" s="62"/>
      <c r="K437" s="62"/>
      <c r="L437" s="62"/>
      <c r="M437" s="62"/>
      <c r="N437" s="62"/>
    </row>
    <row r="438" spans="1:14" s="61" customFormat="1" x14ac:dyDescent="0.3">
      <c r="A438" s="62"/>
      <c r="B438" s="62"/>
      <c r="C438" s="62"/>
      <c r="D438" s="62"/>
      <c r="E438" s="62"/>
      <c r="F438" s="62"/>
      <c r="G438" s="62"/>
      <c r="H438" s="62"/>
      <c r="I438" s="62"/>
      <c r="J438" s="62"/>
      <c r="K438" s="62"/>
      <c r="L438" s="62"/>
      <c r="M438" s="62"/>
      <c r="N438" s="62"/>
    </row>
    <row r="439" spans="1:14" s="61" customFormat="1" x14ac:dyDescent="0.3">
      <c r="A439" s="62"/>
      <c r="B439" s="62"/>
      <c r="C439" s="62"/>
      <c r="D439" s="62"/>
      <c r="E439" s="62"/>
      <c r="F439" s="62"/>
      <c r="G439" s="62"/>
      <c r="H439" s="62"/>
      <c r="I439" s="62"/>
      <c r="J439" s="62"/>
      <c r="K439" s="62"/>
      <c r="L439" s="62"/>
      <c r="M439" s="62"/>
      <c r="N439" s="62"/>
    </row>
    <row r="440" spans="1:14" s="61" customFormat="1" x14ac:dyDescent="0.3">
      <c r="A440" s="62"/>
      <c r="B440" s="62"/>
      <c r="C440" s="62"/>
      <c r="D440" s="62"/>
      <c r="E440" s="62"/>
      <c r="F440" s="62"/>
      <c r="G440" s="62"/>
      <c r="H440" s="62"/>
      <c r="I440" s="62"/>
      <c r="J440" s="62"/>
      <c r="K440" s="62"/>
      <c r="L440" s="62"/>
      <c r="M440" s="62"/>
      <c r="N440" s="62"/>
    </row>
    <row r="441" spans="1:14" s="61" customFormat="1" x14ac:dyDescent="0.3">
      <c r="A441" s="62"/>
      <c r="B441" s="62"/>
      <c r="C441" s="62"/>
      <c r="D441" s="62"/>
      <c r="E441" s="62"/>
      <c r="F441" s="62"/>
      <c r="G441" s="62"/>
      <c r="H441" s="62"/>
      <c r="I441" s="62"/>
      <c r="J441" s="62"/>
      <c r="K441" s="62"/>
      <c r="L441" s="62"/>
      <c r="M441" s="62"/>
      <c r="N441" s="62"/>
    </row>
    <row r="442" spans="1:14" s="61" customFormat="1" x14ac:dyDescent="0.3">
      <c r="A442" s="62"/>
      <c r="B442" s="62"/>
      <c r="C442" s="62"/>
      <c r="D442" s="62"/>
      <c r="E442" s="62"/>
      <c r="F442" s="62"/>
      <c r="G442" s="62"/>
      <c r="H442" s="62"/>
      <c r="I442" s="62"/>
      <c r="J442" s="62"/>
      <c r="K442" s="62"/>
      <c r="L442" s="62"/>
      <c r="M442" s="62"/>
      <c r="N442" s="62"/>
    </row>
    <row r="443" spans="1:14" s="61" customFormat="1" x14ac:dyDescent="0.3">
      <c r="A443" s="62"/>
      <c r="B443" s="62"/>
      <c r="C443" s="62"/>
      <c r="D443" s="62"/>
      <c r="E443" s="62"/>
      <c r="F443" s="62"/>
      <c r="G443" s="62"/>
      <c r="H443" s="62"/>
      <c r="I443" s="62"/>
      <c r="J443" s="62"/>
      <c r="K443" s="62"/>
      <c r="L443" s="62"/>
      <c r="M443" s="62"/>
      <c r="N443" s="62"/>
    </row>
    <row r="444" spans="1:14" s="61" customFormat="1" x14ac:dyDescent="0.3">
      <c r="A444" s="62"/>
      <c r="B444" s="62"/>
      <c r="C444" s="62"/>
      <c r="D444" s="62"/>
      <c r="E444" s="62"/>
      <c r="F444" s="62"/>
      <c r="G444" s="62"/>
      <c r="H444" s="62"/>
      <c r="I444" s="62"/>
      <c r="J444" s="62"/>
      <c r="K444" s="62"/>
      <c r="L444" s="62"/>
      <c r="M444" s="62"/>
      <c r="N444" s="62"/>
    </row>
    <row r="445" spans="1:14" s="61" customFormat="1" x14ac:dyDescent="0.3">
      <c r="A445" s="62"/>
      <c r="B445" s="62"/>
      <c r="C445" s="62"/>
      <c r="D445" s="62"/>
      <c r="E445" s="62"/>
      <c r="F445" s="62"/>
      <c r="G445" s="62"/>
      <c r="H445" s="62"/>
      <c r="I445" s="62"/>
      <c r="J445" s="62"/>
      <c r="K445" s="62"/>
      <c r="L445" s="62"/>
      <c r="M445" s="62"/>
      <c r="N445" s="62"/>
    </row>
    <row r="446" spans="1:14" s="61" customFormat="1" x14ac:dyDescent="0.3">
      <c r="A446" s="62"/>
      <c r="B446" s="62"/>
      <c r="C446" s="62"/>
      <c r="D446" s="62"/>
      <c r="E446" s="62"/>
      <c r="F446" s="62"/>
      <c r="G446" s="62"/>
      <c r="H446" s="62"/>
      <c r="I446" s="62"/>
      <c r="J446" s="62"/>
      <c r="K446" s="62"/>
      <c r="L446" s="62"/>
      <c r="M446" s="62"/>
      <c r="N446" s="62"/>
    </row>
    <row r="447" spans="1:14" s="61" customFormat="1" x14ac:dyDescent="0.3">
      <c r="A447" s="62"/>
      <c r="B447" s="62"/>
      <c r="C447" s="62"/>
      <c r="D447" s="62"/>
      <c r="E447" s="62"/>
      <c r="F447" s="62"/>
      <c r="G447" s="62"/>
      <c r="H447" s="62"/>
      <c r="I447" s="62"/>
      <c r="J447" s="62"/>
      <c r="K447" s="62"/>
      <c r="L447" s="62"/>
      <c r="M447" s="62"/>
      <c r="N447" s="62"/>
    </row>
    <row r="448" spans="1:14" s="61" customFormat="1" x14ac:dyDescent="0.3">
      <c r="A448" s="62"/>
      <c r="B448" s="62"/>
      <c r="C448" s="62"/>
      <c r="D448" s="62"/>
      <c r="E448" s="62"/>
      <c r="F448" s="62"/>
      <c r="G448" s="62"/>
      <c r="H448" s="62"/>
      <c r="I448" s="62"/>
      <c r="J448" s="62"/>
      <c r="K448" s="62"/>
      <c r="L448" s="62"/>
      <c r="M448" s="62"/>
      <c r="N448" s="62"/>
    </row>
    <row r="449" spans="1:14" s="61" customFormat="1" x14ac:dyDescent="0.3">
      <c r="A449" s="62"/>
      <c r="B449" s="62"/>
      <c r="C449" s="62"/>
      <c r="D449" s="62"/>
      <c r="E449" s="62"/>
      <c r="F449" s="62"/>
      <c r="G449" s="62"/>
      <c r="H449" s="62"/>
      <c r="I449" s="62"/>
      <c r="J449" s="62"/>
      <c r="K449" s="62"/>
      <c r="L449" s="62"/>
      <c r="M449" s="62"/>
      <c r="N449" s="62"/>
    </row>
    <row r="450" spans="1:14" s="61" customFormat="1" x14ac:dyDescent="0.3">
      <c r="A450" s="62"/>
      <c r="B450" s="62"/>
      <c r="C450" s="62"/>
      <c r="D450" s="62"/>
      <c r="E450" s="62"/>
      <c r="F450" s="62"/>
      <c r="G450" s="62"/>
      <c r="H450" s="62"/>
      <c r="I450" s="62"/>
      <c r="J450" s="62"/>
      <c r="K450" s="62"/>
      <c r="L450" s="62"/>
      <c r="M450" s="62"/>
      <c r="N450" s="62"/>
    </row>
    <row r="451" spans="1:14" s="61" customFormat="1" x14ac:dyDescent="0.3">
      <c r="A451" s="62"/>
      <c r="B451" s="62"/>
      <c r="C451" s="62"/>
      <c r="D451" s="62"/>
      <c r="E451" s="62"/>
      <c r="F451" s="62"/>
      <c r="G451" s="62"/>
      <c r="H451" s="62"/>
      <c r="I451" s="62"/>
      <c r="J451" s="62"/>
      <c r="K451" s="62"/>
      <c r="L451" s="62"/>
      <c r="M451" s="62"/>
      <c r="N451" s="62"/>
    </row>
    <row r="452" spans="1:14" s="61" customFormat="1" x14ac:dyDescent="0.3">
      <c r="A452" s="62"/>
      <c r="B452" s="62"/>
      <c r="C452" s="62"/>
      <c r="D452" s="62"/>
      <c r="E452" s="62"/>
      <c r="F452" s="62"/>
      <c r="G452" s="62"/>
      <c r="H452" s="62"/>
      <c r="I452" s="62"/>
      <c r="J452" s="62"/>
      <c r="K452" s="62"/>
      <c r="L452" s="62"/>
      <c r="M452" s="62"/>
      <c r="N452" s="62"/>
    </row>
    <row r="453" spans="1:14" s="61" customFormat="1" x14ac:dyDescent="0.3">
      <c r="A453" s="62"/>
      <c r="B453" s="62"/>
      <c r="C453" s="62"/>
      <c r="D453" s="62"/>
      <c r="E453" s="62"/>
      <c r="F453" s="62"/>
      <c r="G453" s="62"/>
      <c r="H453" s="62"/>
      <c r="I453" s="62"/>
      <c r="J453" s="62"/>
      <c r="K453" s="62"/>
      <c r="L453" s="62"/>
      <c r="M453" s="62"/>
      <c r="N453" s="62"/>
    </row>
    <row r="454" spans="1:14" s="61" customFormat="1" x14ac:dyDescent="0.3">
      <c r="A454" s="62"/>
      <c r="B454" s="62"/>
      <c r="C454" s="62"/>
      <c r="D454" s="62"/>
      <c r="E454" s="62"/>
      <c r="F454" s="62"/>
      <c r="G454" s="62"/>
      <c r="H454" s="62"/>
      <c r="I454" s="62"/>
      <c r="J454" s="62"/>
      <c r="K454" s="62"/>
      <c r="L454" s="62"/>
      <c r="M454" s="62"/>
      <c r="N454" s="62"/>
    </row>
    <row r="455" spans="1:14" s="61" customFormat="1" x14ac:dyDescent="0.3">
      <c r="A455" s="62"/>
      <c r="B455" s="62"/>
      <c r="C455" s="62"/>
      <c r="D455" s="62"/>
      <c r="E455" s="62"/>
      <c r="F455" s="62"/>
      <c r="G455" s="62"/>
      <c r="H455" s="62"/>
      <c r="I455" s="62"/>
      <c r="J455" s="62"/>
      <c r="K455" s="62"/>
      <c r="L455" s="62"/>
      <c r="M455" s="62"/>
      <c r="N455" s="62"/>
    </row>
    <row r="456" spans="1:14" s="61" customFormat="1" x14ac:dyDescent="0.3">
      <c r="A456" s="62"/>
      <c r="B456" s="62"/>
      <c r="C456" s="62"/>
      <c r="D456" s="62"/>
      <c r="E456" s="62"/>
      <c r="F456" s="62"/>
      <c r="G456" s="62"/>
      <c r="H456" s="62"/>
      <c r="I456" s="62"/>
      <c r="J456" s="62"/>
      <c r="K456" s="62"/>
      <c r="L456" s="62"/>
      <c r="M456" s="62"/>
      <c r="N456" s="62"/>
    </row>
    <row r="457" spans="1:14" s="61" customFormat="1" x14ac:dyDescent="0.3">
      <c r="A457" s="62"/>
      <c r="B457" s="62"/>
      <c r="C457" s="62"/>
      <c r="D457" s="62"/>
      <c r="E457" s="62"/>
      <c r="F457" s="62"/>
      <c r="G457" s="62"/>
      <c r="H457" s="62"/>
      <c r="I457" s="62"/>
      <c r="J457" s="62"/>
      <c r="K457" s="62"/>
      <c r="L457" s="62"/>
      <c r="M457" s="62"/>
      <c r="N457" s="62"/>
    </row>
    <row r="458" spans="1:14" s="61" customFormat="1" x14ac:dyDescent="0.3">
      <c r="A458" s="62"/>
      <c r="B458" s="62"/>
      <c r="C458" s="62"/>
      <c r="D458" s="62"/>
      <c r="E458" s="62"/>
      <c r="F458" s="62"/>
      <c r="G458" s="62"/>
      <c r="H458" s="62"/>
      <c r="I458" s="62"/>
      <c r="J458" s="62"/>
      <c r="K458" s="62"/>
      <c r="L458" s="62"/>
      <c r="M458" s="62"/>
      <c r="N458" s="62"/>
    </row>
    <row r="459" spans="1:14" s="61" customFormat="1" x14ac:dyDescent="0.3">
      <c r="A459" s="62"/>
      <c r="B459" s="62"/>
      <c r="C459" s="62"/>
      <c r="D459" s="62"/>
      <c r="E459" s="62"/>
      <c r="F459" s="62"/>
      <c r="G459" s="62"/>
      <c r="H459" s="62"/>
      <c r="I459" s="62"/>
      <c r="J459" s="62"/>
      <c r="K459" s="62"/>
      <c r="L459" s="62"/>
      <c r="M459" s="62"/>
      <c r="N459" s="62"/>
    </row>
    <row r="460" spans="1:14" s="61" customFormat="1" x14ac:dyDescent="0.3">
      <c r="A460" s="62"/>
      <c r="B460" s="62"/>
      <c r="C460" s="62"/>
      <c r="D460" s="62"/>
      <c r="E460" s="62"/>
      <c r="F460" s="62"/>
      <c r="G460" s="62"/>
      <c r="H460" s="62"/>
      <c r="I460" s="62"/>
      <c r="J460" s="62"/>
      <c r="K460" s="62"/>
      <c r="L460" s="62"/>
      <c r="M460" s="62"/>
      <c r="N460" s="62"/>
    </row>
    <row r="461" spans="1:14" s="61" customFormat="1" x14ac:dyDescent="0.3">
      <c r="A461" s="62"/>
      <c r="B461" s="62"/>
      <c r="C461" s="62"/>
      <c r="D461" s="62"/>
      <c r="E461" s="62"/>
      <c r="F461" s="62"/>
      <c r="G461" s="62"/>
      <c r="H461" s="62"/>
      <c r="I461" s="62"/>
      <c r="J461" s="62"/>
      <c r="K461" s="62"/>
      <c r="L461" s="62"/>
      <c r="M461" s="62"/>
      <c r="N461" s="62"/>
    </row>
    <row r="462" spans="1:14" s="61" customFormat="1" x14ac:dyDescent="0.3">
      <c r="A462" s="62"/>
      <c r="B462" s="62"/>
      <c r="C462" s="62"/>
      <c r="D462" s="62"/>
      <c r="E462" s="62"/>
      <c r="F462" s="62"/>
      <c r="G462" s="62"/>
      <c r="H462" s="62"/>
      <c r="I462" s="62"/>
      <c r="J462" s="62"/>
      <c r="K462" s="62"/>
      <c r="L462" s="62"/>
      <c r="M462" s="62"/>
      <c r="N462" s="62"/>
    </row>
    <row r="463" spans="1:14" s="61" customFormat="1" x14ac:dyDescent="0.3">
      <c r="A463" s="62"/>
      <c r="B463" s="62"/>
      <c r="C463" s="62"/>
      <c r="D463" s="62"/>
      <c r="E463" s="62"/>
      <c r="F463" s="62"/>
      <c r="G463" s="62"/>
      <c r="H463" s="62"/>
      <c r="I463" s="62"/>
      <c r="J463" s="62"/>
      <c r="K463" s="62"/>
      <c r="L463" s="62"/>
      <c r="M463" s="62"/>
      <c r="N463" s="62"/>
    </row>
    <row r="464" spans="1:14" s="61" customFormat="1" x14ac:dyDescent="0.3">
      <c r="A464" s="62"/>
      <c r="B464" s="62"/>
      <c r="C464" s="62"/>
      <c r="D464" s="62"/>
      <c r="E464" s="62"/>
      <c r="F464" s="62"/>
      <c r="G464" s="62"/>
      <c r="H464" s="62"/>
      <c r="I464" s="62"/>
      <c r="J464" s="62"/>
      <c r="K464" s="62"/>
      <c r="L464" s="62"/>
      <c r="M464" s="62"/>
      <c r="N464" s="62"/>
    </row>
    <row r="465" spans="1:14" s="61" customFormat="1" x14ac:dyDescent="0.3">
      <c r="A465" s="62"/>
      <c r="B465" s="62"/>
      <c r="C465" s="62"/>
      <c r="D465" s="62"/>
      <c r="E465" s="62"/>
      <c r="F465" s="62"/>
      <c r="G465" s="62"/>
      <c r="H465" s="62"/>
      <c r="I465" s="62"/>
      <c r="J465" s="62"/>
      <c r="K465" s="62"/>
      <c r="L465" s="62"/>
      <c r="M465" s="62"/>
      <c r="N465" s="62"/>
    </row>
    <row r="466" spans="1:14" s="61" customFormat="1" x14ac:dyDescent="0.3">
      <c r="A466" s="62"/>
      <c r="B466" s="62"/>
      <c r="C466" s="62"/>
      <c r="D466" s="62"/>
      <c r="E466" s="62"/>
      <c r="F466" s="62"/>
      <c r="G466" s="62"/>
      <c r="H466" s="62"/>
      <c r="I466" s="62"/>
      <c r="J466" s="62"/>
      <c r="K466" s="62"/>
      <c r="L466" s="62"/>
      <c r="M466" s="62"/>
      <c r="N466" s="62"/>
    </row>
    <row r="467" spans="1:14" s="61" customFormat="1" x14ac:dyDescent="0.3">
      <c r="A467" s="62"/>
      <c r="B467" s="62"/>
      <c r="C467" s="62"/>
      <c r="D467" s="62"/>
      <c r="E467" s="62"/>
      <c r="F467" s="62"/>
      <c r="G467" s="62"/>
      <c r="H467" s="62"/>
      <c r="I467" s="62"/>
      <c r="J467" s="62"/>
      <c r="K467" s="62"/>
      <c r="L467" s="62"/>
      <c r="M467" s="62"/>
      <c r="N467" s="62"/>
    </row>
    <row r="468" spans="1:14" s="61" customFormat="1" x14ac:dyDescent="0.3">
      <c r="A468" s="62"/>
      <c r="B468" s="62"/>
      <c r="C468" s="62"/>
      <c r="D468" s="62"/>
      <c r="E468" s="62"/>
      <c r="F468" s="62"/>
      <c r="G468" s="62"/>
      <c r="H468" s="62"/>
      <c r="I468" s="62"/>
      <c r="J468" s="62"/>
      <c r="K468" s="62"/>
      <c r="L468" s="62"/>
      <c r="M468" s="62"/>
      <c r="N468" s="62"/>
    </row>
    <row r="469" spans="1:14" s="61" customFormat="1" x14ac:dyDescent="0.3">
      <c r="A469" s="62"/>
      <c r="B469" s="62"/>
      <c r="C469" s="62"/>
      <c r="D469" s="62"/>
      <c r="E469" s="62"/>
      <c r="F469" s="62"/>
      <c r="G469" s="62"/>
      <c r="H469" s="62"/>
      <c r="I469" s="62"/>
      <c r="J469" s="62"/>
      <c r="K469" s="62"/>
      <c r="L469" s="62"/>
      <c r="M469" s="62"/>
      <c r="N469" s="62"/>
    </row>
    <row r="470" spans="1:14" s="61" customFormat="1" x14ac:dyDescent="0.3">
      <c r="A470" s="62"/>
      <c r="B470" s="62"/>
      <c r="C470" s="62"/>
      <c r="D470" s="62"/>
      <c r="E470" s="62"/>
      <c r="F470" s="62"/>
      <c r="G470" s="62"/>
      <c r="H470" s="62"/>
      <c r="I470" s="62"/>
      <c r="J470" s="62"/>
      <c r="K470" s="62"/>
      <c r="L470" s="62"/>
      <c r="M470" s="62"/>
      <c r="N470" s="62"/>
    </row>
    <row r="471" spans="1:14" s="61" customFormat="1" x14ac:dyDescent="0.3">
      <c r="A471" s="62"/>
      <c r="B471" s="62"/>
      <c r="C471" s="62"/>
      <c r="D471" s="62"/>
      <c r="E471" s="62"/>
      <c r="F471" s="62"/>
      <c r="G471" s="62"/>
      <c r="H471" s="62"/>
      <c r="I471" s="62"/>
      <c r="J471" s="62"/>
      <c r="K471" s="62"/>
      <c r="L471" s="62"/>
      <c r="M471" s="62"/>
      <c r="N471" s="62"/>
    </row>
    <row r="472" spans="1:14" s="61" customFormat="1" x14ac:dyDescent="0.3">
      <c r="A472" s="62"/>
      <c r="B472" s="62"/>
      <c r="C472" s="62"/>
      <c r="D472" s="62"/>
      <c r="E472" s="62"/>
      <c r="F472" s="62"/>
      <c r="G472" s="62"/>
      <c r="H472" s="62"/>
      <c r="I472" s="62"/>
      <c r="J472" s="62"/>
      <c r="K472" s="62"/>
      <c r="L472" s="62"/>
      <c r="M472" s="62"/>
      <c r="N472" s="62"/>
    </row>
    <row r="473" spans="1:14" s="61" customFormat="1" x14ac:dyDescent="0.3">
      <c r="A473" s="62"/>
      <c r="B473" s="62"/>
      <c r="C473" s="62"/>
      <c r="D473" s="62"/>
      <c r="E473" s="62"/>
      <c r="F473" s="62"/>
      <c r="G473" s="62"/>
      <c r="H473" s="62"/>
      <c r="I473" s="62"/>
      <c r="J473" s="62"/>
      <c r="K473" s="62"/>
      <c r="L473" s="62"/>
      <c r="M473" s="62"/>
      <c r="N473" s="62"/>
    </row>
    <row r="474" spans="1:14" s="61" customFormat="1" x14ac:dyDescent="0.3">
      <c r="A474" s="62"/>
      <c r="B474" s="62"/>
      <c r="C474" s="62"/>
      <c r="D474" s="62"/>
      <c r="E474" s="62"/>
      <c r="F474" s="62"/>
      <c r="G474" s="62"/>
      <c r="H474" s="62"/>
      <c r="I474" s="62"/>
      <c r="J474" s="62"/>
      <c r="K474" s="62"/>
      <c r="L474" s="62"/>
      <c r="M474" s="62"/>
      <c r="N474" s="62"/>
    </row>
    <row r="475" spans="1:14" s="61" customFormat="1" x14ac:dyDescent="0.3">
      <c r="A475" s="62"/>
      <c r="B475" s="62"/>
      <c r="C475" s="62"/>
      <c r="D475" s="62"/>
      <c r="E475" s="62"/>
      <c r="F475" s="62"/>
      <c r="G475" s="62"/>
      <c r="H475" s="62"/>
      <c r="I475" s="62"/>
      <c r="J475" s="62"/>
      <c r="K475" s="62"/>
      <c r="L475" s="62"/>
      <c r="M475" s="62"/>
      <c r="N475" s="62"/>
    </row>
    <row r="476" spans="1:14" s="61" customFormat="1" x14ac:dyDescent="0.3">
      <c r="A476" s="62"/>
      <c r="B476" s="62"/>
      <c r="C476" s="62"/>
      <c r="D476" s="62"/>
      <c r="E476" s="62"/>
      <c r="F476" s="62"/>
      <c r="G476" s="62"/>
      <c r="H476" s="62"/>
      <c r="I476" s="62"/>
      <c r="J476" s="62"/>
      <c r="K476" s="62"/>
      <c r="L476" s="62"/>
      <c r="M476" s="62"/>
      <c r="N476" s="62"/>
    </row>
    <row r="477" spans="1:14" s="61" customFormat="1" x14ac:dyDescent="0.3">
      <c r="A477" s="62"/>
      <c r="B477" s="62"/>
      <c r="C477" s="62"/>
      <c r="D477" s="62"/>
      <c r="E477" s="62"/>
      <c r="F477" s="62"/>
      <c r="G477" s="62"/>
      <c r="H477" s="62"/>
      <c r="I477" s="62"/>
      <c r="J477" s="62"/>
      <c r="K477" s="62"/>
      <c r="L477" s="62"/>
      <c r="M477" s="62"/>
      <c r="N477" s="62"/>
    </row>
    <row r="478" spans="1:14" s="61" customFormat="1" x14ac:dyDescent="0.3">
      <c r="A478" s="62"/>
      <c r="B478" s="62"/>
      <c r="C478" s="62"/>
      <c r="D478" s="62"/>
      <c r="E478" s="62"/>
      <c r="F478" s="62"/>
      <c r="G478" s="62"/>
      <c r="H478" s="62"/>
      <c r="I478" s="62"/>
      <c r="J478" s="62"/>
      <c r="K478" s="62"/>
      <c r="L478" s="62"/>
      <c r="M478" s="62"/>
      <c r="N478" s="62"/>
    </row>
    <row r="479" spans="1:14" s="61" customFormat="1" x14ac:dyDescent="0.3">
      <c r="A479" s="62"/>
      <c r="B479" s="62"/>
      <c r="C479" s="62"/>
      <c r="D479" s="62"/>
      <c r="E479" s="62"/>
      <c r="F479" s="62"/>
      <c r="G479" s="62"/>
      <c r="H479" s="62"/>
      <c r="I479" s="62"/>
      <c r="J479" s="62"/>
      <c r="K479" s="62"/>
      <c r="L479" s="62"/>
      <c r="M479" s="62"/>
      <c r="N479" s="62"/>
    </row>
    <row r="480" spans="1:14" s="61" customFormat="1" x14ac:dyDescent="0.3">
      <c r="A480" s="62"/>
      <c r="B480" s="62"/>
      <c r="C480" s="62"/>
      <c r="D480" s="62"/>
      <c r="E480" s="62"/>
      <c r="F480" s="62"/>
      <c r="G480" s="62"/>
      <c r="H480" s="62"/>
      <c r="I480" s="62"/>
      <c r="J480" s="62"/>
      <c r="K480" s="62"/>
      <c r="L480" s="62"/>
      <c r="M480" s="62"/>
      <c r="N480" s="62"/>
    </row>
    <row r="481" spans="1:14" s="61" customFormat="1" x14ac:dyDescent="0.3">
      <c r="A481" s="62"/>
      <c r="B481" s="62"/>
      <c r="C481" s="62"/>
      <c r="D481" s="62"/>
      <c r="E481" s="62"/>
      <c r="F481" s="62"/>
      <c r="G481" s="62"/>
      <c r="H481" s="62"/>
      <c r="I481" s="62"/>
      <c r="J481" s="62"/>
      <c r="K481" s="62"/>
      <c r="L481" s="62"/>
      <c r="M481" s="62"/>
      <c r="N481" s="62"/>
    </row>
    <row r="482" spans="1:14" s="61" customFormat="1" x14ac:dyDescent="0.3">
      <c r="A482" s="62"/>
      <c r="B482" s="62"/>
      <c r="C482" s="62"/>
      <c r="D482" s="62"/>
      <c r="E482" s="62"/>
      <c r="F482" s="62"/>
      <c r="G482" s="62"/>
      <c r="H482" s="62"/>
      <c r="I482" s="62"/>
      <c r="J482" s="62"/>
      <c r="K482" s="62"/>
      <c r="L482" s="62"/>
      <c r="M482" s="62"/>
      <c r="N482" s="62"/>
    </row>
    <row r="483" spans="1:14" s="61" customFormat="1" x14ac:dyDescent="0.3">
      <c r="A483" s="62"/>
      <c r="B483" s="62"/>
      <c r="C483" s="62"/>
      <c r="D483" s="62"/>
      <c r="E483" s="62"/>
      <c r="F483" s="62"/>
      <c r="G483" s="62"/>
      <c r="H483" s="62"/>
      <c r="I483" s="62"/>
      <c r="J483" s="62"/>
      <c r="K483" s="62"/>
      <c r="L483" s="62"/>
      <c r="M483" s="62"/>
      <c r="N483" s="62"/>
    </row>
    <row r="484" spans="1:14" s="61" customFormat="1" x14ac:dyDescent="0.3">
      <c r="A484" s="62"/>
      <c r="B484" s="62"/>
      <c r="C484" s="62"/>
      <c r="D484" s="62"/>
      <c r="E484" s="62"/>
      <c r="F484" s="62"/>
      <c r="G484" s="62"/>
      <c r="H484" s="62"/>
      <c r="I484" s="62"/>
      <c r="J484" s="62"/>
      <c r="K484" s="62"/>
      <c r="L484" s="62"/>
      <c r="M484" s="62"/>
      <c r="N484" s="62"/>
    </row>
    <row r="485" spans="1:14" s="61" customFormat="1" x14ac:dyDescent="0.3">
      <c r="A485" s="62"/>
      <c r="B485" s="62"/>
      <c r="C485" s="62"/>
      <c r="D485" s="62"/>
      <c r="E485" s="62"/>
      <c r="F485" s="62"/>
      <c r="G485" s="62"/>
      <c r="H485" s="62"/>
      <c r="I485" s="62"/>
      <c r="J485" s="62"/>
      <c r="K485" s="62"/>
      <c r="L485" s="62"/>
      <c r="M485" s="62"/>
      <c r="N485" s="62"/>
    </row>
    <row r="486" spans="1:14" s="61" customFormat="1" x14ac:dyDescent="0.3">
      <c r="A486" s="62"/>
      <c r="B486" s="62"/>
      <c r="C486" s="62"/>
      <c r="D486" s="62"/>
      <c r="E486" s="62"/>
      <c r="F486" s="62"/>
      <c r="G486" s="62"/>
      <c r="H486" s="62"/>
      <c r="I486" s="62"/>
      <c r="J486" s="62"/>
      <c r="K486" s="62"/>
      <c r="L486" s="62"/>
      <c r="M486" s="62"/>
      <c r="N486" s="62"/>
    </row>
    <row r="487" spans="1:14" s="61" customFormat="1" x14ac:dyDescent="0.3">
      <c r="A487" s="62"/>
      <c r="B487" s="62"/>
      <c r="C487" s="62"/>
      <c r="D487" s="62"/>
      <c r="E487" s="62"/>
      <c r="F487" s="62"/>
      <c r="G487" s="62"/>
      <c r="H487" s="62"/>
      <c r="I487" s="62"/>
      <c r="J487" s="62"/>
      <c r="K487" s="62"/>
      <c r="L487" s="62"/>
      <c r="M487" s="62"/>
      <c r="N487" s="62"/>
    </row>
    <row r="488" spans="1:14" s="61" customFormat="1" x14ac:dyDescent="0.3">
      <c r="A488" s="62"/>
      <c r="B488" s="62"/>
      <c r="C488" s="62"/>
      <c r="D488" s="62"/>
      <c r="E488" s="62"/>
      <c r="F488" s="62"/>
      <c r="G488" s="62"/>
      <c r="H488" s="62"/>
      <c r="I488" s="62"/>
      <c r="J488" s="62"/>
      <c r="K488" s="62"/>
      <c r="L488" s="62"/>
      <c r="M488" s="62"/>
      <c r="N488" s="62"/>
    </row>
    <row r="489" spans="1:14" s="61" customFormat="1" x14ac:dyDescent="0.3">
      <c r="A489" s="62"/>
      <c r="B489" s="62"/>
      <c r="C489" s="62"/>
      <c r="D489" s="62"/>
      <c r="E489" s="62"/>
      <c r="F489" s="62"/>
      <c r="G489" s="62"/>
      <c r="H489" s="62"/>
      <c r="I489" s="62"/>
      <c r="J489" s="62"/>
      <c r="K489" s="62"/>
      <c r="L489" s="62"/>
      <c r="M489" s="62"/>
      <c r="N489" s="62"/>
    </row>
    <row r="490" spans="1:14" s="61" customFormat="1" x14ac:dyDescent="0.3">
      <c r="A490" s="62"/>
      <c r="B490" s="62"/>
      <c r="C490" s="62"/>
      <c r="D490" s="62"/>
      <c r="E490" s="62"/>
      <c r="F490" s="62"/>
      <c r="G490" s="62"/>
      <c r="H490" s="62"/>
      <c r="I490" s="62"/>
      <c r="J490" s="62"/>
      <c r="K490" s="62"/>
      <c r="L490" s="62"/>
      <c r="M490" s="62"/>
      <c r="N490" s="62"/>
    </row>
    <row r="491" spans="1:14" s="61" customFormat="1" x14ac:dyDescent="0.3">
      <c r="A491" s="62"/>
      <c r="B491" s="62"/>
      <c r="C491" s="62"/>
      <c r="D491" s="62"/>
      <c r="E491" s="62"/>
      <c r="F491" s="62"/>
      <c r="G491" s="62"/>
      <c r="H491" s="62"/>
      <c r="I491" s="62"/>
      <c r="J491" s="62"/>
      <c r="K491" s="62"/>
      <c r="L491" s="62"/>
      <c r="M491" s="62"/>
      <c r="N491" s="62"/>
    </row>
    <row r="492" spans="1:14" s="61" customFormat="1" x14ac:dyDescent="0.3">
      <c r="A492" s="62"/>
      <c r="B492" s="62"/>
      <c r="C492" s="62"/>
      <c r="D492" s="62"/>
      <c r="E492" s="62"/>
      <c r="F492" s="62"/>
      <c r="G492" s="62"/>
      <c r="H492" s="62"/>
      <c r="I492" s="62"/>
      <c r="J492" s="62"/>
      <c r="K492" s="62"/>
      <c r="L492" s="62"/>
      <c r="M492" s="62"/>
      <c r="N492" s="62"/>
    </row>
    <row r="493" spans="1:14" s="61" customFormat="1" x14ac:dyDescent="0.3">
      <c r="A493" s="62"/>
      <c r="B493" s="62"/>
      <c r="C493" s="62"/>
      <c r="D493" s="62"/>
      <c r="E493" s="62"/>
      <c r="F493" s="62"/>
      <c r="G493" s="62"/>
      <c r="H493" s="62"/>
      <c r="I493" s="62"/>
      <c r="J493" s="62"/>
      <c r="K493" s="62"/>
      <c r="L493" s="62"/>
      <c r="M493" s="62"/>
      <c r="N493" s="62"/>
    </row>
    <row r="494" spans="1:14" s="61" customFormat="1" x14ac:dyDescent="0.3">
      <c r="A494" s="62"/>
      <c r="B494" s="62"/>
      <c r="C494" s="62"/>
      <c r="D494" s="62"/>
      <c r="E494" s="62"/>
      <c r="F494" s="62"/>
      <c r="G494" s="62"/>
      <c r="H494" s="62"/>
      <c r="I494" s="62"/>
      <c r="J494" s="62"/>
      <c r="K494" s="62"/>
      <c r="L494" s="62"/>
      <c r="M494" s="62"/>
      <c r="N494" s="62"/>
    </row>
    <row r="495" spans="1:14" s="61" customFormat="1" x14ac:dyDescent="0.3">
      <c r="A495" s="62"/>
      <c r="B495" s="62"/>
      <c r="C495" s="62"/>
      <c r="D495" s="62"/>
      <c r="E495" s="62"/>
      <c r="F495" s="62"/>
      <c r="G495" s="62"/>
      <c r="H495" s="62"/>
      <c r="I495" s="62"/>
      <c r="J495" s="62"/>
      <c r="K495" s="62"/>
      <c r="L495" s="62"/>
      <c r="M495" s="62"/>
      <c r="N495" s="62"/>
    </row>
    <row r="496" spans="1:14" s="61" customFormat="1" x14ac:dyDescent="0.3">
      <c r="A496" s="62"/>
      <c r="B496" s="62"/>
      <c r="C496" s="62"/>
      <c r="D496" s="62"/>
      <c r="E496" s="62"/>
      <c r="F496" s="62"/>
      <c r="G496" s="62"/>
      <c r="H496" s="62"/>
      <c r="I496" s="62"/>
      <c r="J496" s="62"/>
      <c r="K496" s="62"/>
      <c r="L496" s="62"/>
      <c r="M496" s="62"/>
      <c r="N496" s="62"/>
    </row>
    <row r="497" spans="1:14" s="61" customFormat="1" x14ac:dyDescent="0.3">
      <c r="A497" s="62"/>
      <c r="B497" s="62"/>
      <c r="C497" s="62"/>
      <c r="D497" s="62"/>
      <c r="E497" s="62"/>
      <c r="F497" s="62"/>
      <c r="G497" s="62"/>
      <c r="H497" s="62"/>
      <c r="I497" s="62"/>
      <c r="J497" s="62"/>
      <c r="K497" s="62"/>
      <c r="L497" s="62"/>
      <c r="M497" s="62"/>
      <c r="N497" s="62"/>
    </row>
    <row r="498" spans="1:14" s="61" customFormat="1" x14ac:dyDescent="0.3">
      <c r="A498" s="62"/>
      <c r="B498" s="62"/>
      <c r="C498" s="62"/>
      <c r="D498" s="62"/>
      <c r="E498" s="62"/>
      <c r="F498" s="62"/>
      <c r="G498" s="62"/>
      <c r="H498" s="62"/>
      <c r="I498" s="62"/>
      <c r="J498" s="62"/>
      <c r="K498" s="62"/>
      <c r="L498" s="62"/>
      <c r="M498" s="62"/>
      <c r="N498" s="62"/>
    </row>
    <row r="499" spans="1:14" s="61" customFormat="1" x14ac:dyDescent="0.3">
      <c r="A499" s="62"/>
      <c r="B499" s="62"/>
      <c r="C499" s="62"/>
      <c r="D499" s="62"/>
      <c r="E499" s="62"/>
      <c r="F499" s="62"/>
      <c r="G499" s="62"/>
      <c r="H499" s="62"/>
      <c r="I499" s="62"/>
      <c r="J499" s="62"/>
      <c r="K499" s="62"/>
      <c r="L499" s="62"/>
      <c r="M499" s="62"/>
      <c r="N499" s="62"/>
    </row>
    <row r="500" spans="1:14" s="61" customFormat="1" x14ac:dyDescent="0.3">
      <c r="A500" s="62"/>
      <c r="B500" s="62"/>
      <c r="C500" s="62"/>
      <c r="D500" s="62"/>
      <c r="E500" s="62"/>
      <c r="F500" s="62"/>
      <c r="G500" s="62"/>
      <c r="H500" s="62"/>
      <c r="I500" s="62"/>
      <c r="J500" s="62"/>
      <c r="K500" s="62"/>
      <c r="L500" s="62"/>
      <c r="M500" s="62"/>
      <c r="N500" s="62"/>
    </row>
    <row r="501" spans="1:14" s="61" customFormat="1" x14ac:dyDescent="0.3">
      <c r="A501" s="62"/>
      <c r="B501" s="62"/>
      <c r="C501" s="62"/>
      <c r="D501" s="62"/>
      <c r="E501" s="62"/>
      <c r="F501" s="62"/>
      <c r="G501" s="62"/>
      <c r="H501" s="62"/>
      <c r="I501" s="62"/>
      <c r="J501" s="62"/>
      <c r="K501" s="62"/>
      <c r="L501" s="62"/>
      <c r="M501" s="62"/>
      <c r="N501" s="62"/>
    </row>
    <row r="502" spans="1:14" s="61" customFormat="1" x14ac:dyDescent="0.3">
      <c r="A502" s="62"/>
      <c r="B502" s="62"/>
      <c r="C502" s="62"/>
      <c r="D502" s="62"/>
      <c r="E502" s="62"/>
      <c r="F502" s="62"/>
      <c r="G502" s="62"/>
      <c r="H502" s="62"/>
      <c r="I502" s="62"/>
      <c r="J502" s="62"/>
      <c r="K502" s="62"/>
      <c r="L502" s="62"/>
      <c r="M502" s="62"/>
      <c r="N502" s="62"/>
    </row>
    <row r="503" spans="1:14" s="61" customFormat="1" x14ac:dyDescent="0.3">
      <c r="A503" s="62"/>
      <c r="B503" s="62"/>
      <c r="C503" s="62"/>
      <c r="D503" s="62"/>
      <c r="E503" s="62"/>
      <c r="F503" s="62"/>
      <c r="G503" s="62"/>
      <c r="H503" s="62"/>
      <c r="I503" s="62"/>
      <c r="J503" s="62"/>
      <c r="K503" s="62"/>
      <c r="L503" s="62"/>
      <c r="M503" s="62"/>
      <c r="N503" s="62"/>
    </row>
    <row r="504" spans="1:14" s="61" customFormat="1" x14ac:dyDescent="0.3">
      <c r="A504" s="62"/>
      <c r="B504" s="62"/>
      <c r="C504" s="62"/>
      <c r="D504" s="62"/>
      <c r="E504" s="62"/>
      <c r="F504" s="62"/>
      <c r="G504" s="62"/>
      <c r="H504" s="62"/>
      <c r="I504" s="62"/>
      <c r="J504" s="62"/>
      <c r="K504" s="62"/>
      <c r="L504" s="62"/>
      <c r="M504" s="62"/>
      <c r="N504" s="62"/>
    </row>
    <row r="505" spans="1:14" s="61" customFormat="1" x14ac:dyDescent="0.3">
      <c r="A505" s="62"/>
      <c r="B505" s="62"/>
      <c r="C505" s="62"/>
      <c r="D505" s="62"/>
      <c r="E505" s="62"/>
      <c r="F505" s="62"/>
      <c r="G505" s="62"/>
      <c r="H505" s="62"/>
      <c r="I505" s="62"/>
      <c r="J505" s="62"/>
      <c r="K505" s="62"/>
      <c r="L505" s="62"/>
      <c r="M505" s="62"/>
      <c r="N505" s="62"/>
    </row>
    <row r="506" spans="1:14" s="61" customFormat="1" x14ac:dyDescent="0.3">
      <c r="A506" s="62"/>
      <c r="B506" s="62"/>
      <c r="C506" s="62"/>
      <c r="D506" s="62"/>
      <c r="E506" s="62"/>
      <c r="F506" s="62"/>
      <c r="G506" s="62"/>
      <c r="H506" s="62"/>
      <c r="I506" s="62"/>
      <c r="J506" s="62"/>
      <c r="K506" s="62"/>
      <c r="L506" s="62"/>
      <c r="M506" s="62"/>
      <c r="N506" s="62"/>
    </row>
    <row r="507" spans="1:14" s="61" customFormat="1" x14ac:dyDescent="0.3">
      <c r="A507" s="62"/>
      <c r="B507" s="62"/>
      <c r="C507" s="62"/>
      <c r="D507" s="62"/>
      <c r="E507" s="62"/>
      <c r="F507" s="62"/>
      <c r="G507" s="62"/>
      <c r="H507" s="62"/>
      <c r="I507" s="62"/>
      <c r="J507" s="62"/>
      <c r="K507" s="62"/>
      <c r="L507" s="62"/>
      <c r="M507" s="62"/>
      <c r="N507" s="62"/>
    </row>
    <row r="508" spans="1:14" s="61" customFormat="1" x14ac:dyDescent="0.3">
      <c r="A508" s="62"/>
      <c r="B508" s="62"/>
      <c r="C508" s="62"/>
      <c r="D508" s="62"/>
      <c r="E508" s="62"/>
      <c r="F508" s="62"/>
      <c r="G508" s="62"/>
      <c r="H508" s="62"/>
      <c r="I508" s="62"/>
      <c r="J508" s="62"/>
      <c r="K508" s="62"/>
      <c r="L508" s="62"/>
      <c r="M508" s="62"/>
      <c r="N508" s="62"/>
    </row>
    <row r="509" spans="1:14" s="61" customFormat="1" x14ac:dyDescent="0.3">
      <c r="A509" s="62"/>
      <c r="B509" s="62"/>
      <c r="C509" s="62"/>
      <c r="D509" s="62"/>
      <c r="E509" s="62"/>
      <c r="F509" s="62"/>
      <c r="G509" s="62"/>
      <c r="H509" s="62"/>
      <c r="I509" s="62"/>
      <c r="J509" s="62"/>
      <c r="K509" s="62"/>
      <c r="L509" s="62"/>
      <c r="M509" s="62"/>
      <c r="N509" s="62"/>
    </row>
    <row r="510" spans="1:14" s="61" customFormat="1" x14ac:dyDescent="0.3">
      <c r="A510" s="62"/>
      <c r="B510" s="62"/>
      <c r="C510" s="62"/>
      <c r="D510" s="62"/>
      <c r="E510" s="62"/>
      <c r="F510" s="62"/>
      <c r="G510" s="62"/>
      <c r="H510" s="62"/>
      <c r="I510" s="62"/>
      <c r="J510" s="62"/>
      <c r="K510" s="62"/>
      <c r="L510" s="62"/>
      <c r="M510" s="62"/>
      <c r="N510" s="62"/>
    </row>
    <row r="511" spans="1:14" s="61" customFormat="1" x14ac:dyDescent="0.3">
      <c r="A511" s="62"/>
      <c r="B511" s="62"/>
      <c r="C511" s="62"/>
      <c r="D511" s="62"/>
      <c r="E511" s="62"/>
      <c r="F511" s="62"/>
      <c r="G511" s="62"/>
      <c r="H511" s="62"/>
      <c r="I511" s="62"/>
      <c r="J511" s="62"/>
      <c r="K511" s="62"/>
      <c r="L511" s="62"/>
      <c r="M511" s="62"/>
      <c r="N511" s="62"/>
    </row>
    <row r="512" spans="1:14" s="61" customFormat="1" x14ac:dyDescent="0.3">
      <c r="A512" s="62"/>
      <c r="B512" s="62"/>
      <c r="C512" s="62"/>
      <c r="D512" s="62"/>
      <c r="E512" s="62"/>
      <c r="F512" s="62"/>
      <c r="G512" s="62"/>
      <c r="H512" s="62"/>
      <c r="I512" s="62"/>
      <c r="J512" s="62"/>
      <c r="K512" s="62"/>
      <c r="L512" s="62"/>
      <c r="M512" s="62"/>
      <c r="N512" s="62"/>
    </row>
    <row r="513" spans="1:14" s="61" customFormat="1" x14ac:dyDescent="0.3">
      <c r="A513" s="62"/>
      <c r="B513" s="62"/>
      <c r="C513" s="62"/>
      <c r="D513" s="62"/>
      <c r="E513" s="62"/>
      <c r="F513" s="62"/>
      <c r="G513" s="62"/>
      <c r="H513" s="62"/>
      <c r="I513" s="62"/>
      <c r="J513" s="62"/>
      <c r="K513" s="62"/>
      <c r="L513" s="62"/>
      <c r="M513" s="62"/>
      <c r="N513" s="62"/>
    </row>
    <row r="514" spans="1:14" s="61" customFormat="1" x14ac:dyDescent="0.3">
      <c r="A514" s="62"/>
      <c r="B514" s="62"/>
      <c r="C514" s="62"/>
      <c r="D514" s="62"/>
      <c r="E514" s="62"/>
      <c r="F514" s="62"/>
      <c r="G514" s="62"/>
      <c r="H514" s="62"/>
      <c r="I514" s="62"/>
      <c r="J514" s="62"/>
      <c r="K514" s="62"/>
      <c r="L514" s="62"/>
      <c r="M514" s="62"/>
      <c r="N514" s="62"/>
    </row>
    <row r="515" spans="1:14" s="61" customFormat="1" x14ac:dyDescent="0.3">
      <c r="A515" s="62"/>
      <c r="B515" s="62"/>
      <c r="C515" s="62"/>
      <c r="D515" s="62"/>
      <c r="E515" s="62"/>
      <c r="F515" s="62"/>
      <c r="G515" s="62"/>
      <c r="H515" s="62"/>
      <c r="I515" s="62"/>
      <c r="J515" s="62"/>
      <c r="K515" s="62"/>
      <c r="L515" s="62"/>
      <c r="M515" s="62"/>
      <c r="N515" s="62"/>
    </row>
    <row r="516" spans="1:14" s="61" customFormat="1" x14ac:dyDescent="0.3">
      <c r="A516" s="62"/>
      <c r="B516" s="62"/>
      <c r="C516" s="62"/>
      <c r="D516" s="62"/>
      <c r="E516" s="62"/>
      <c r="F516" s="62"/>
      <c r="G516" s="62"/>
      <c r="H516" s="62"/>
      <c r="I516" s="62"/>
      <c r="J516" s="62"/>
      <c r="K516" s="62"/>
      <c r="L516" s="62"/>
      <c r="M516" s="62"/>
      <c r="N516" s="62"/>
    </row>
    <row r="517" spans="1:14" s="61" customFormat="1" x14ac:dyDescent="0.3">
      <c r="A517" s="62"/>
      <c r="B517" s="62"/>
      <c r="C517" s="62"/>
      <c r="D517" s="62"/>
      <c r="E517" s="62"/>
      <c r="F517" s="62"/>
      <c r="G517" s="62"/>
      <c r="H517" s="62"/>
      <c r="I517" s="62"/>
      <c r="J517" s="62"/>
      <c r="K517" s="62"/>
      <c r="L517" s="62"/>
      <c r="M517" s="62"/>
      <c r="N517" s="62"/>
    </row>
    <row r="518" spans="1:14" s="61" customFormat="1" x14ac:dyDescent="0.3">
      <c r="A518" s="62"/>
      <c r="B518" s="62"/>
      <c r="C518" s="62"/>
      <c r="D518" s="62"/>
      <c r="E518" s="62"/>
      <c r="F518" s="62"/>
      <c r="G518" s="62"/>
      <c r="H518" s="62"/>
      <c r="I518" s="62"/>
      <c r="J518" s="62"/>
      <c r="K518" s="62"/>
      <c r="L518" s="62"/>
      <c r="M518" s="62"/>
      <c r="N518" s="62"/>
    </row>
    <row r="519" spans="1:14" s="61" customFormat="1" x14ac:dyDescent="0.3">
      <c r="A519" s="62"/>
      <c r="B519" s="62"/>
      <c r="C519" s="62"/>
      <c r="D519" s="62"/>
      <c r="E519" s="62"/>
      <c r="F519" s="62"/>
      <c r="G519" s="62"/>
      <c r="H519" s="62"/>
      <c r="I519" s="62"/>
      <c r="J519" s="62"/>
      <c r="K519" s="62"/>
      <c r="L519" s="62"/>
      <c r="M519" s="62"/>
      <c r="N519" s="62"/>
    </row>
    <row r="520" spans="1:14" s="61" customFormat="1" x14ac:dyDescent="0.3">
      <c r="A520" s="62"/>
      <c r="B520" s="62"/>
      <c r="C520" s="62"/>
      <c r="D520" s="62"/>
      <c r="E520" s="62"/>
      <c r="F520" s="62"/>
      <c r="G520" s="62"/>
      <c r="H520" s="62"/>
      <c r="I520" s="62"/>
      <c r="J520" s="62"/>
      <c r="K520" s="62"/>
      <c r="L520" s="62"/>
      <c r="M520" s="62"/>
      <c r="N520" s="62"/>
    </row>
    <row r="521" spans="1:14" s="61" customFormat="1" x14ac:dyDescent="0.3">
      <c r="A521" s="62"/>
      <c r="B521" s="62"/>
      <c r="C521" s="62"/>
      <c r="D521" s="62"/>
      <c r="E521" s="62"/>
      <c r="F521" s="62"/>
      <c r="G521" s="62"/>
      <c r="H521" s="62"/>
      <c r="I521" s="62"/>
      <c r="J521" s="62"/>
      <c r="K521" s="62"/>
      <c r="L521" s="62"/>
      <c r="M521" s="62"/>
      <c r="N521" s="62"/>
    </row>
    <row r="522" spans="1:14" s="61" customFormat="1" x14ac:dyDescent="0.3">
      <c r="A522" s="62"/>
      <c r="B522" s="62"/>
      <c r="C522" s="62"/>
      <c r="D522" s="62"/>
      <c r="E522" s="62"/>
      <c r="F522" s="62"/>
      <c r="G522" s="62"/>
      <c r="H522" s="62"/>
      <c r="I522" s="62"/>
      <c r="J522" s="62"/>
      <c r="K522" s="62"/>
      <c r="L522" s="62"/>
      <c r="M522" s="62"/>
      <c r="N522" s="62"/>
    </row>
    <row r="523" spans="1:14" s="61" customFormat="1" x14ac:dyDescent="0.3">
      <c r="A523" s="62"/>
      <c r="B523" s="62"/>
      <c r="C523" s="62"/>
      <c r="D523" s="62"/>
      <c r="E523" s="62"/>
      <c r="F523" s="62"/>
      <c r="G523" s="62"/>
      <c r="H523" s="62"/>
      <c r="I523" s="62"/>
      <c r="J523" s="62"/>
      <c r="K523" s="62"/>
      <c r="L523" s="62"/>
      <c r="M523" s="62"/>
      <c r="N523" s="62"/>
    </row>
    <row r="524" spans="1:14" s="61" customFormat="1" x14ac:dyDescent="0.3">
      <c r="A524" s="62"/>
      <c r="B524" s="62"/>
      <c r="C524" s="62"/>
      <c r="D524" s="62"/>
      <c r="E524" s="62"/>
      <c r="F524" s="62"/>
      <c r="G524" s="62"/>
      <c r="H524" s="62"/>
      <c r="I524" s="62"/>
      <c r="J524" s="62"/>
      <c r="K524" s="62"/>
      <c r="L524" s="62"/>
      <c r="M524" s="62"/>
      <c r="N524" s="62"/>
    </row>
    <row r="525" spans="1:14" s="61" customFormat="1" x14ac:dyDescent="0.3">
      <c r="A525" s="62"/>
      <c r="B525" s="62"/>
      <c r="C525" s="62"/>
      <c r="D525" s="62"/>
      <c r="E525" s="62"/>
      <c r="F525" s="62"/>
      <c r="G525" s="62"/>
      <c r="H525" s="62"/>
      <c r="I525" s="62"/>
      <c r="J525" s="62"/>
      <c r="K525" s="62"/>
      <c r="L525" s="62"/>
      <c r="M525" s="62"/>
      <c r="N525" s="62"/>
    </row>
    <row r="526" spans="1:14" s="61" customFormat="1" x14ac:dyDescent="0.3">
      <c r="A526" s="62"/>
      <c r="B526" s="62"/>
      <c r="C526" s="62"/>
      <c r="D526" s="62"/>
      <c r="E526" s="62"/>
      <c r="F526" s="62"/>
      <c r="G526" s="62"/>
      <c r="H526" s="62"/>
      <c r="I526" s="62"/>
      <c r="J526" s="62"/>
      <c r="K526" s="62"/>
      <c r="L526" s="62"/>
      <c r="M526" s="62"/>
      <c r="N526" s="62"/>
    </row>
    <row r="527" spans="1:14" s="61" customFormat="1" x14ac:dyDescent="0.3">
      <c r="A527" s="62"/>
      <c r="B527" s="62"/>
      <c r="C527" s="62"/>
      <c r="D527" s="62"/>
      <c r="E527" s="62"/>
      <c r="F527" s="62"/>
      <c r="G527" s="62"/>
      <c r="H527" s="62"/>
      <c r="I527" s="62"/>
      <c r="J527" s="62"/>
      <c r="K527" s="62"/>
      <c r="L527" s="62"/>
      <c r="M527" s="62"/>
      <c r="N527" s="62"/>
    </row>
    <row r="528" spans="1:14" s="61" customFormat="1" x14ac:dyDescent="0.3">
      <c r="A528" s="62"/>
      <c r="B528" s="62"/>
      <c r="C528" s="62"/>
      <c r="D528" s="62"/>
      <c r="E528" s="62"/>
      <c r="F528" s="62"/>
      <c r="G528" s="62"/>
      <c r="H528" s="62"/>
      <c r="I528" s="62"/>
      <c r="J528" s="62"/>
      <c r="K528" s="62"/>
      <c r="L528" s="62"/>
      <c r="M528" s="62"/>
      <c r="N528" s="62"/>
    </row>
    <row r="529" spans="1:14" s="61" customFormat="1" x14ac:dyDescent="0.3">
      <c r="A529" s="62"/>
      <c r="B529" s="62"/>
      <c r="C529" s="62"/>
      <c r="D529" s="62"/>
      <c r="E529" s="62"/>
      <c r="F529" s="62"/>
      <c r="G529" s="62"/>
      <c r="H529" s="62"/>
      <c r="I529" s="62"/>
      <c r="J529" s="62"/>
      <c r="K529" s="62"/>
      <c r="L529" s="62"/>
      <c r="M529" s="62"/>
      <c r="N529" s="62"/>
    </row>
    <row r="530" spans="1:14" s="61" customFormat="1" x14ac:dyDescent="0.3">
      <c r="A530" s="62"/>
      <c r="B530" s="62"/>
      <c r="C530" s="62"/>
      <c r="D530" s="62"/>
      <c r="E530" s="62"/>
      <c r="F530" s="62"/>
      <c r="G530" s="62"/>
      <c r="H530" s="62"/>
      <c r="I530" s="62"/>
      <c r="J530" s="62"/>
      <c r="K530" s="62"/>
      <c r="L530" s="62"/>
      <c r="M530" s="62"/>
      <c r="N530" s="62"/>
    </row>
    <row r="531" spans="1:14" s="61" customFormat="1" x14ac:dyDescent="0.3">
      <c r="A531" s="62"/>
      <c r="B531" s="62"/>
      <c r="C531" s="62"/>
      <c r="D531" s="62"/>
      <c r="E531" s="62"/>
      <c r="F531" s="62"/>
      <c r="G531" s="62"/>
      <c r="H531" s="62"/>
      <c r="I531" s="62"/>
      <c r="J531" s="62"/>
      <c r="K531" s="62"/>
      <c r="L531" s="62"/>
      <c r="M531" s="62"/>
      <c r="N531" s="62"/>
    </row>
    <row r="532" spans="1:14" s="61" customFormat="1" x14ac:dyDescent="0.3">
      <c r="A532" s="62"/>
      <c r="B532" s="62"/>
      <c r="C532" s="62"/>
      <c r="D532" s="62"/>
      <c r="E532" s="62"/>
      <c r="F532" s="62"/>
      <c r="G532" s="62"/>
      <c r="H532" s="62"/>
      <c r="I532" s="62"/>
      <c r="J532" s="62"/>
      <c r="K532" s="62"/>
      <c r="L532" s="62"/>
      <c r="M532" s="62"/>
      <c r="N532" s="62"/>
    </row>
    <row r="533" spans="1:14" s="61" customFormat="1" x14ac:dyDescent="0.3">
      <c r="A533" s="62"/>
      <c r="B533" s="62"/>
      <c r="C533" s="62"/>
      <c r="D533" s="62"/>
      <c r="E533" s="62"/>
      <c r="F533" s="62"/>
      <c r="G533" s="62"/>
      <c r="H533" s="62"/>
      <c r="I533" s="62"/>
      <c r="J533" s="62"/>
      <c r="K533" s="62"/>
      <c r="L533" s="62"/>
      <c r="M533" s="62"/>
      <c r="N533" s="62"/>
    </row>
    <row r="534" spans="1:14" s="61" customFormat="1" x14ac:dyDescent="0.3">
      <c r="A534" s="62"/>
      <c r="B534" s="62"/>
      <c r="C534" s="62"/>
      <c r="D534" s="62"/>
      <c r="E534" s="62"/>
      <c r="F534" s="62"/>
      <c r="G534" s="62"/>
      <c r="H534" s="62"/>
      <c r="I534" s="62"/>
      <c r="J534" s="62"/>
      <c r="K534" s="62"/>
      <c r="L534" s="62"/>
      <c r="M534" s="62"/>
      <c r="N534" s="62"/>
    </row>
    <row r="535" spans="1:14" s="61" customFormat="1" x14ac:dyDescent="0.3">
      <c r="A535" s="62"/>
      <c r="B535" s="62"/>
      <c r="C535" s="62"/>
      <c r="D535" s="62"/>
      <c r="E535" s="62"/>
      <c r="F535" s="62"/>
      <c r="G535" s="62"/>
      <c r="H535" s="62"/>
      <c r="I535" s="62"/>
      <c r="J535" s="62"/>
      <c r="K535" s="62"/>
      <c r="L535" s="62"/>
      <c r="M535" s="62"/>
      <c r="N535" s="62"/>
    </row>
    <row r="536" spans="1:14" s="61" customFormat="1" x14ac:dyDescent="0.3">
      <c r="A536" s="62"/>
      <c r="B536" s="62"/>
      <c r="C536" s="62"/>
      <c r="D536" s="62"/>
      <c r="E536" s="62"/>
      <c r="F536" s="62"/>
      <c r="G536" s="62"/>
      <c r="H536" s="62"/>
      <c r="I536" s="62"/>
      <c r="J536" s="62"/>
      <c r="K536" s="62"/>
      <c r="L536" s="62"/>
      <c r="M536" s="62"/>
      <c r="N536" s="62"/>
    </row>
    <row r="537" spans="1:14" s="61" customFormat="1" x14ac:dyDescent="0.3">
      <c r="A537" s="62"/>
      <c r="B537" s="62"/>
      <c r="C537" s="62"/>
      <c r="D537" s="62"/>
      <c r="E537" s="62"/>
      <c r="F537" s="62"/>
      <c r="G537" s="62"/>
      <c r="H537" s="62"/>
      <c r="I537" s="62"/>
      <c r="J537" s="62"/>
      <c r="K537" s="62"/>
      <c r="L537" s="62"/>
      <c r="M537" s="62"/>
      <c r="N537" s="62"/>
    </row>
    <row r="538" spans="1:14" s="61" customFormat="1" x14ac:dyDescent="0.3">
      <c r="A538" s="62"/>
      <c r="B538" s="62"/>
      <c r="C538" s="62"/>
      <c r="D538" s="62"/>
      <c r="E538" s="62"/>
      <c r="F538" s="62"/>
      <c r="G538" s="62"/>
      <c r="H538" s="62"/>
      <c r="I538" s="62"/>
      <c r="J538" s="62"/>
      <c r="K538" s="62"/>
      <c r="L538" s="62"/>
      <c r="M538" s="62"/>
      <c r="N538" s="62"/>
    </row>
    <row r="539" spans="1:14" s="61" customFormat="1" x14ac:dyDescent="0.3">
      <c r="A539" s="62"/>
      <c r="B539" s="62"/>
      <c r="C539" s="62"/>
      <c r="D539" s="62"/>
      <c r="E539" s="62"/>
      <c r="F539" s="62"/>
      <c r="G539" s="62"/>
      <c r="H539" s="62"/>
      <c r="I539" s="62"/>
      <c r="J539" s="62"/>
      <c r="K539" s="62"/>
      <c r="L539" s="62"/>
      <c r="M539" s="62"/>
      <c r="N539" s="62"/>
    </row>
    <row r="540" spans="1:14" s="61" customFormat="1" x14ac:dyDescent="0.3">
      <c r="A540" s="62"/>
      <c r="B540" s="62"/>
      <c r="C540" s="62"/>
      <c r="D540" s="62"/>
      <c r="E540" s="62"/>
      <c r="F540" s="62"/>
      <c r="G540" s="62"/>
      <c r="H540" s="62"/>
      <c r="I540" s="62"/>
      <c r="J540" s="62"/>
      <c r="K540" s="62"/>
      <c r="L540" s="62"/>
      <c r="M540" s="62"/>
      <c r="N540" s="62"/>
    </row>
    <row r="541" spans="1:14" s="61" customFormat="1" x14ac:dyDescent="0.3">
      <c r="A541" s="62"/>
      <c r="B541" s="62"/>
      <c r="C541" s="62"/>
      <c r="D541" s="62"/>
      <c r="E541" s="62"/>
      <c r="F541" s="62"/>
      <c r="G541" s="62"/>
      <c r="H541" s="62"/>
      <c r="I541" s="62"/>
      <c r="J541" s="62"/>
      <c r="K541" s="62"/>
      <c r="L541" s="62"/>
      <c r="M541" s="62"/>
      <c r="N541" s="62"/>
    </row>
    <row r="542" spans="1:14" s="61" customFormat="1" x14ac:dyDescent="0.3">
      <c r="A542" s="62"/>
      <c r="B542" s="62"/>
      <c r="C542" s="62"/>
      <c r="D542" s="62"/>
      <c r="E542" s="62"/>
      <c r="F542" s="62"/>
      <c r="G542" s="62"/>
      <c r="H542" s="62"/>
      <c r="I542" s="62"/>
      <c r="J542" s="62"/>
      <c r="K542" s="62"/>
      <c r="L542" s="62"/>
      <c r="M542" s="62"/>
      <c r="N542" s="62"/>
    </row>
    <row r="543" spans="1:14" s="61" customFormat="1" x14ac:dyDescent="0.3">
      <c r="A543" s="62"/>
      <c r="B543" s="62"/>
      <c r="C543" s="62"/>
      <c r="D543" s="62"/>
      <c r="E543" s="62"/>
      <c r="F543" s="62"/>
      <c r="G543" s="62"/>
      <c r="H543" s="62"/>
      <c r="I543" s="62"/>
      <c r="J543" s="62"/>
      <c r="K543" s="62"/>
      <c r="L543" s="62"/>
      <c r="M543" s="62"/>
      <c r="N543" s="62"/>
    </row>
    <row r="544" spans="1:14" s="61" customFormat="1" x14ac:dyDescent="0.3">
      <c r="A544" s="62"/>
      <c r="B544" s="62"/>
      <c r="C544" s="62"/>
      <c r="D544" s="62"/>
      <c r="E544" s="62"/>
      <c r="F544" s="62"/>
      <c r="G544" s="62"/>
      <c r="H544" s="62"/>
      <c r="I544" s="62"/>
      <c r="J544" s="62"/>
      <c r="K544" s="62"/>
      <c r="L544" s="62"/>
      <c r="M544" s="62"/>
      <c r="N544" s="62"/>
    </row>
    <row r="545" spans="1:14" s="61" customFormat="1" x14ac:dyDescent="0.3">
      <c r="A545" s="62"/>
      <c r="B545" s="62"/>
      <c r="C545" s="62"/>
      <c r="D545" s="62"/>
      <c r="E545" s="62"/>
      <c r="F545" s="62"/>
      <c r="G545" s="62"/>
      <c r="H545" s="62"/>
      <c r="I545" s="62"/>
      <c r="J545" s="62"/>
      <c r="K545" s="62"/>
      <c r="L545" s="62"/>
      <c r="M545" s="62"/>
      <c r="N545" s="62"/>
    </row>
    <row r="546" spans="1:14" s="61" customFormat="1" x14ac:dyDescent="0.3">
      <c r="A546" s="62"/>
      <c r="B546" s="62"/>
      <c r="C546" s="62"/>
      <c r="D546" s="62"/>
      <c r="E546" s="62"/>
      <c r="F546" s="62"/>
      <c r="G546" s="62"/>
      <c r="H546" s="62"/>
      <c r="I546" s="62"/>
      <c r="J546" s="62"/>
      <c r="K546" s="62"/>
      <c r="L546" s="62"/>
      <c r="M546" s="62"/>
      <c r="N546" s="62"/>
    </row>
    <row r="547" spans="1:14" s="61" customFormat="1" x14ac:dyDescent="0.3">
      <c r="A547" s="62"/>
      <c r="B547" s="62"/>
      <c r="C547" s="62"/>
      <c r="D547" s="62"/>
      <c r="E547" s="62"/>
      <c r="F547" s="62"/>
      <c r="G547" s="62"/>
      <c r="H547" s="62"/>
      <c r="I547" s="62"/>
      <c r="J547" s="62"/>
      <c r="K547" s="62"/>
      <c r="L547" s="62"/>
      <c r="M547" s="62"/>
      <c r="N547" s="62"/>
    </row>
    <row r="548" spans="1:14" s="61" customFormat="1" x14ac:dyDescent="0.3">
      <c r="A548" s="62"/>
      <c r="B548" s="62"/>
      <c r="C548" s="62"/>
      <c r="D548" s="62"/>
      <c r="E548" s="62"/>
      <c r="F548" s="62"/>
      <c r="G548" s="62"/>
      <c r="H548" s="62"/>
      <c r="I548" s="62"/>
      <c r="J548" s="62"/>
      <c r="K548" s="62"/>
      <c r="L548" s="62"/>
      <c r="M548" s="62"/>
      <c r="N548" s="62"/>
    </row>
    <row r="549" spans="1:14" s="61" customFormat="1" x14ac:dyDescent="0.3">
      <c r="A549" s="62"/>
      <c r="B549" s="62"/>
      <c r="C549" s="62"/>
      <c r="D549" s="62"/>
      <c r="E549" s="62"/>
      <c r="F549" s="62"/>
      <c r="G549" s="62"/>
      <c r="H549" s="62"/>
      <c r="I549" s="62"/>
      <c r="J549" s="62"/>
      <c r="K549" s="62"/>
      <c r="L549" s="62"/>
      <c r="M549" s="62"/>
      <c r="N549" s="62"/>
    </row>
    <row r="550" spans="1:14" s="61" customFormat="1" x14ac:dyDescent="0.3">
      <c r="A550" s="62"/>
      <c r="B550" s="62"/>
      <c r="C550" s="62"/>
      <c r="D550" s="62"/>
      <c r="E550" s="62"/>
      <c r="F550" s="62"/>
      <c r="G550" s="62"/>
      <c r="H550" s="62"/>
      <c r="I550" s="62"/>
      <c r="J550" s="62"/>
      <c r="K550" s="62"/>
      <c r="L550" s="62"/>
      <c r="M550" s="62"/>
      <c r="N550" s="62"/>
    </row>
    <row r="551" spans="1:14" s="61" customFormat="1" x14ac:dyDescent="0.3">
      <c r="A551" s="62"/>
      <c r="B551" s="62"/>
      <c r="C551" s="62"/>
      <c r="D551" s="62"/>
      <c r="E551" s="62"/>
      <c r="F551" s="62"/>
      <c r="G551" s="62"/>
      <c r="H551" s="62"/>
      <c r="I551" s="62"/>
      <c r="J551" s="62"/>
      <c r="K551" s="62"/>
      <c r="L551" s="62"/>
      <c r="M551" s="62"/>
      <c r="N551" s="62"/>
    </row>
    <row r="552" spans="1:14" s="61" customFormat="1" x14ac:dyDescent="0.3">
      <c r="A552" s="62"/>
      <c r="B552" s="62"/>
      <c r="C552" s="62"/>
      <c r="D552" s="62"/>
      <c r="E552" s="62"/>
      <c r="F552" s="62"/>
      <c r="G552" s="62"/>
      <c r="H552" s="62"/>
      <c r="I552" s="62"/>
      <c r="J552" s="62"/>
      <c r="K552" s="62"/>
      <c r="L552" s="62"/>
      <c r="M552" s="62"/>
      <c r="N552" s="62"/>
    </row>
    <row r="553" spans="1:14" s="61" customFormat="1" x14ac:dyDescent="0.3">
      <c r="A553" s="62"/>
      <c r="B553" s="62"/>
      <c r="C553" s="62"/>
      <c r="D553" s="62"/>
      <c r="E553" s="62"/>
      <c r="F553" s="62"/>
      <c r="G553" s="62"/>
      <c r="H553" s="62"/>
      <c r="I553" s="62"/>
      <c r="J553" s="62"/>
      <c r="K553" s="62"/>
      <c r="L553" s="62"/>
      <c r="M553" s="62"/>
      <c r="N553" s="62"/>
    </row>
    <row r="554" spans="1:14" s="61" customFormat="1" x14ac:dyDescent="0.3">
      <c r="A554" s="62"/>
      <c r="B554" s="62"/>
      <c r="C554" s="62"/>
      <c r="D554" s="62"/>
      <c r="E554" s="62"/>
      <c r="F554" s="62"/>
      <c r="G554" s="62"/>
      <c r="H554" s="62"/>
      <c r="I554" s="62"/>
      <c r="J554" s="62"/>
      <c r="K554" s="62"/>
      <c r="L554" s="62"/>
      <c r="M554" s="62"/>
      <c r="N554" s="62"/>
    </row>
    <row r="555" spans="1:14" s="61" customFormat="1" x14ac:dyDescent="0.3">
      <c r="A555" s="62"/>
      <c r="B555" s="62"/>
      <c r="C555" s="62"/>
      <c r="D555" s="62"/>
      <c r="E555" s="62"/>
      <c r="F555" s="62"/>
      <c r="G555" s="62"/>
      <c r="H555" s="62"/>
      <c r="I555" s="62"/>
      <c r="J555" s="62"/>
      <c r="K555" s="62"/>
      <c r="L555" s="62"/>
      <c r="M555" s="62"/>
      <c r="N555" s="62"/>
    </row>
    <row r="556" spans="1:14" s="61" customFormat="1" x14ac:dyDescent="0.3">
      <c r="A556" s="62"/>
      <c r="B556" s="62"/>
      <c r="C556" s="62"/>
      <c r="D556" s="62"/>
      <c r="E556" s="62"/>
      <c r="F556" s="62"/>
      <c r="G556" s="62"/>
      <c r="H556" s="62"/>
      <c r="I556" s="62"/>
      <c r="J556" s="62"/>
      <c r="K556" s="62"/>
      <c r="L556" s="62"/>
      <c r="M556" s="62"/>
      <c r="N556" s="62"/>
    </row>
    <row r="557" spans="1:14" s="61" customFormat="1" x14ac:dyDescent="0.3">
      <c r="A557" s="62"/>
      <c r="B557" s="62"/>
      <c r="C557" s="62"/>
      <c r="D557" s="62"/>
      <c r="E557" s="62"/>
      <c r="F557" s="62"/>
      <c r="G557" s="62"/>
      <c r="H557" s="62"/>
      <c r="I557" s="62"/>
      <c r="J557" s="62"/>
      <c r="K557" s="62"/>
      <c r="L557" s="62"/>
      <c r="M557" s="62"/>
      <c r="N557" s="62"/>
    </row>
    <row r="558" spans="1:14" s="61" customFormat="1" x14ac:dyDescent="0.3">
      <c r="A558" s="62"/>
      <c r="B558" s="62"/>
      <c r="C558" s="62"/>
      <c r="D558" s="62"/>
      <c r="E558" s="62"/>
      <c r="F558" s="62"/>
      <c r="G558" s="62"/>
      <c r="H558" s="62"/>
      <c r="I558" s="62"/>
      <c r="J558" s="62"/>
      <c r="K558" s="62"/>
      <c r="L558" s="62"/>
      <c r="M558" s="62"/>
      <c r="N558" s="62"/>
    </row>
    <row r="559" spans="1:14" s="61" customFormat="1" x14ac:dyDescent="0.3">
      <c r="A559" s="62"/>
      <c r="B559" s="62"/>
      <c r="C559" s="62"/>
      <c r="D559" s="62"/>
      <c r="E559" s="62"/>
      <c r="F559" s="62"/>
      <c r="G559" s="62"/>
      <c r="H559" s="62"/>
      <c r="I559" s="62"/>
      <c r="J559" s="62"/>
      <c r="K559" s="62"/>
      <c r="L559" s="62"/>
      <c r="M559" s="62"/>
      <c r="N559" s="62"/>
    </row>
    <row r="560" spans="1:14" s="61" customFormat="1" x14ac:dyDescent="0.3">
      <c r="A560" s="62"/>
      <c r="B560" s="62"/>
      <c r="C560" s="62"/>
      <c r="D560" s="62"/>
      <c r="E560" s="62"/>
      <c r="F560" s="62"/>
      <c r="G560" s="62"/>
      <c r="H560" s="62"/>
      <c r="I560" s="62"/>
      <c r="J560" s="62"/>
      <c r="K560" s="62"/>
      <c r="L560" s="62"/>
      <c r="M560" s="62"/>
      <c r="N560" s="62"/>
    </row>
    <row r="561" spans="1:14" s="61" customFormat="1" x14ac:dyDescent="0.3">
      <c r="A561" s="62"/>
      <c r="B561" s="62"/>
      <c r="C561" s="62"/>
      <c r="D561" s="62"/>
      <c r="E561" s="62"/>
      <c r="F561" s="62"/>
      <c r="G561" s="62"/>
      <c r="H561" s="62"/>
      <c r="I561" s="62"/>
      <c r="J561" s="62"/>
      <c r="K561" s="62"/>
      <c r="L561" s="62"/>
      <c r="M561" s="62"/>
      <c r="N561" s="62"/>
    </row>
    <row r="562" spans="1:14" s="61" customFormat="1" x14ac:dyDescent="0.3">
      <c r="A562" s="62"/>
      <c r="B562" s="62"/>
      <c r="C562" s="62"/>
      <c r="D562" s="62"/>
      <c r="E562" s="62"/>
      <c r="F562" s="62"/>
      <c r="G562" s="62"/>
      <c r="H562" s="62"/>
      <c r="I562" s="62"/>
      <c r="J562" s="62"/>
      <c r="K562" s="62"/>
      <c r="L562" s="62"/>
      <c r="M562" s="62"/>
      <c r="N562" s="62"/>
    </row>
    <row r="563" spans="1:14" s="61" customFormat="1" x14ac:dyDescent="0.3">
      <c r="A563" s="62"/>
      <c r="B563" s="62"/>
      <c r="C563" s="62"/>
      <c r="D563" s="62"/>
      <c r="E563" s="62"/>
      <c r="F563" s="62"/>
      <c r="G563" s="62"/>
      <c r="H563" s="62"/>
      <c r="I563" s="62"/>
      <c r="J563" s="62"/>
      <c r="K563" s="62"/>
      <c r="L563" s="62"/>
      <c r="M563" s="62"/>
      <c r="N563" s="62"/>
    </row>
    <row r="564" spans="1:14" s="61" customFormat="1" x14ac:dyDescent="0.3">
      <c r="A564" s="62"/>
      <c r="B564" s="62"/>
      <c r="C564" s="62"/>
      <c r="D564" s="62"/>
      <c r="E564" s="62"/>
      <c r="F564" s="62"/>
      <c r="G564" s="62"/>
      <c r="H564" s="62"/>
      <c r="I564" s="62"/>
      <c r="J564" s="62"/>
      <c r="K564" s="62"/>
      <c r="L564" s="62"/>
      <c r="M564" s="62"/>
      <c r="N564" s="62"/>
    </row>
    <row r="565" spans="1:14" s="61" customFormat="1" x14ac:dyDescent="0.3">
      <c r="A565" s="62"/>
      <c r="B565" s="62"/>
      <c r="C565" s="62"/>
      <c r="D565" s="62"/>
      <c r="E565" s="62"/>
      <c r="F565" s="62"/>
      <c r="G565" s="62"/>
      <c r="H565" s="62"/>
      <c r="I565" s="62"/>
      <c r="J565" s="62"/>
      <c r="K565" s="62"/>
      <c r="L565" s="62"/>
      <c r="M565" s="62"/>
      <c r="N565" s="62"/>
    </row>
    <row r="566" spans="1:14" s="61" customFormat="1" x14ac:dyDescent="0.3">
      <c r="A566" s="62"/>
      <c r="B566" s="62"/>
      <c r="C566" s="62"/>
      <c r="D566" s="62"/>
      <c r="E566" s="62"/>
      <c r="F566" s="62"/>
      <c r="G566" s="62"/>
      <c r="H566" s="62"/>
      <c r="I566" s="62"/>
      <c r="J566" s="62"/>
      <c r="K566" s="62"/>
      <c r="L566" s="62"/>
      <c r="M566" s="62"/>
      <c r="N566" s="62"/>
    </row>
    <row r="567" spans="1:14" s="61" customFormat="1" x14ac:dyDescent="0.3">
      <c r="A567" s="62"/>
      <c r="B567" s="62"/>
      <c r="C567" s="62"/>
      <c r="D567" s="62"/>
      <c r="E567" s="62"/>
      <c r="F567" s="62"/>
      <c r="G567" s="62"/>
      <c r="H567" s="62"/>
      <c r="I567" s="62"/>
      <c r="J567" s="62"/>
      <c r="K567" s="62"/>
      <c r="L567" s="62"/>
      <c r="M567" s="62"/>
      <c r="N567" s="62"/>
    </row>
    <row r="568" spans="1:14" s="61" customFormat="1" x14ac:dyDescent="0.3">
      <c r="A568" s="62"/>
      <c r="B568" s="62"/>
      <c r="C568" s="62"/>
      <c r="D568" s="62"/>
      <c r="E568" s="62"/>
      <c r="F568" s="62"/>
      <c r="G568" s="62"/>
      <c r="H568" s="62"/>
      <c r="I568" s="62"/>
      <c r="J568" s="62"/>
      <c r="K568" s="62"/>
      <c r="L568" s="62"/>
      <c r="M568" s="62"/>
      <c r="N568" s="62"/>
    </row>
    <row r="569" spans="1:14" s="61" customFormat="1" x14ac:dyDescent="0.3">
      <c r="A569" s="62"/>
      <c r="B569" s="62"/>
      <c r="C569" s="62"/>
      <c r="D569" s="62"/>
      <c r="E569" s="62"/>
      <c r="F569" s="62"/>
      <c r="G569" s="62"/>
      <c r="H569" s="62"/>
      <c r="I569" s="62"/>
      <c r="J569" s="62"/>
      <c r="K569" s="62"/>
      <c r="L569" s="62"/>
      <c r="M569" s="62"/>
      <c r="N569" s="62"/>
    </row>
    <row r="570" spans="1:14" s="61" customFormat="1" x14ac:dyDescent="0.3">
      <c r="A570" s="62"/>
      <c r="B570" s="62"/>
      <c r="C570" s="62"/>
      <c r="D570" s="62"/>
      <c r="E570" s="62"/>
      <c r="F570" s="62"/>
      <c r="G570" s="62"/>
      <c r="H570" s="62"/>
      <c r="I570" s="62"/>
      <c r="J570" s="62"/>
      <c r="K570" s="62"/>
      <c r="L570" s="62"/>
      <c r="M570" s="62"/>
      <c r="N570" s="62"/>
    </row>
    <row r="571" spans="1:14" s="61" customFormat="1" x14ac:dyDescent="0.3">
      <c r="A571" s="62"/>
      <c r="B571" s="62"/>
      <c r="C571" s="62"/>
      <c r="D571" s="62"/>
      <c r="E571" s="62"/>
      <c r="F571" s="62"/>
      <c r="G571" s="62"/>
      <c r="H571" s="62"/>
      <c r="I571" s="62"/>
      <c r="J571" s="62"/>
      <c r="K571" s="62"/>
      <c r="L571" s="62"/>
      <c r="M571" s="62"/>
      <c r="N571" s="62"/>
    </row>
    <row r="572" spans="1:14" s="61" customFormat="1" x14ac:dyDescent="0.3">
      <c r="A572" s="62"/>
      <c r="B572" s="62"/>
      <c r="C572" s="62"/>
      <c r="D572" s="62"/>
      <c r="E572" s="62"/>
      <c r="F572" s="62"/>
      <c r="G572" s="62"/>
      <c r="H572" s="62"/>
      <c r="I572" s="62"/>
      <c r="J572" s="62"/>
      <c r="K572" s="62"/>
      <c r="L572" s="62"/>
      <c r="M572" s="62"/>
      <c r="N572" s="62"/>
    </row>
    <row r="573" spans="1:14" s="61" customFormat="1" x14ac:dyDescent="0.3">
      <c r="A573" s="62"/>
      <c r="B573" s="62"/>
      <c r="C573" s="62"/>
      <c r="D573" s="62"/>
      <c r="E573" s="62"/>
      <c r="F573" s="62"/>
      <c r="G573" s="62"/>
      <c r="H573" s="62"/>
      <c r="I573" s="62"/>
      <c r="J573" s="62"/>
      <c r="K573" s="62"/>
      <c r="L573" s="62"/>
      <c r="M573" s="62"/>
      <c r="N573" s="62"/>
    </row>
    <row r="574" spans="1:14" s="61" customFormat="1" x14ac:dyDescent="0.3">
      <c r="A574" s="62"/>
      <c r="B574" s="62"/>
      <c r="C574" s="62"/>
      <c r="D574" s="62"/>
      <c r="E574" s="62"/>
      <c r="F574" s="62"/>
      <c r="G574" s="62"/>
      <c r="H574" s="62"/>
      <c r="I574" s="62"/>
      <c r="J574" s="62"/>
      <c r="K574" s="62"/>
      <c r="L574" s="62"/>
      <c r="M574" s="62"/>
      <c r="N574" s="62"/>
    </row>
    <row r="575" spans="1:14" s="61" customFormat="1" x14ac:dyDescent="0.3">
      <c r="A575" s="62"/>
      <c r="B575" s="62"/>
      <c r="C575" s="62"/>
      <c r="D575" s="62"/>
      <c r="E575" s="62"/>
      <c r="F575" s="62"/>
      <c r="G575" s="62"/>
      <c r="H575" s="62"/>
      <c r="I575" s="62"/>
      <c r="J575" s="62"/>
      <c r="K575" s="62"/>
      <c r="L575" s="62"/>
      <c r="M575" s="62"/>
      <c r="N575" s="62"/>
    </row>
    <row r="576" spans="1:14" s="61" customFormat="1" x14ac:dyDescent="0.3">
      <c r="A576" s="62"/>
      <c r="B576" s="62"/>
      <c r="C576" s="62"/>
      <c r="D576" s="62"/>
      <c r="E576" s="62"/>
      <c r="F576" s="62"/>
      <c r="G576" s="62"/>
      <c r="H576" s="62"/>
      <c r="I576" s="62"/>
      <c r="J576" s="62"/>
      <c r="K576" s="62"/>
      <c r="L576" s="62"/>
      <c r="M576" s="62"/>
      <c r="N576" s="62"/>
    </row>
    <row r="577" spans="1:14" s="61" customFormat="1" x14ac:dyDescent="0.3">
      <c r="A577" s="62"/>
      <c r="B577" s="62"/>
      <c r="C577" s="62"/>
      <c r="D577" s="62"/>
      <c r="E577" s="62"/>
      <c r="F577" s="62"/>
      <c r="G577" s="62"/>
      <c r="H577" s="62"/>
      <c r="I577" s="62"/>
      <c r="J577" s="62"/>
      <c r="K577" s="62"/>
      <c r="L577" s="62"/>
      <c r="M577" s="62"/>
      <c r="N577" s="62"/>
    </row>
    <row r="578" spans="1:14" s="61" customFormat="1" x14ac:dyDescent="0.3">
      <c r="A578" s="62"/>
      <c r="B578" s="62"/>
      <c r="C578" s="62"/>
      <c r="D578" s="62"/>
      <c r="E578" s="62"/>
      <c r="F578" s="62"/>
      <c r="G578" s="62"/>
      <c r="H578" s="62"/>
      <c r="I578" s="62"/>
      <c r="J578" s="62"/>
      <c r="K578" s="62"/>
      <c r="L578" s="62"/>
      <c r="M578" s="62"/>
      <c r="N578" s="62"/>
    </row>
    <row r="579" spans="1:14" s="61" customFormat="1" x14ac:dyDescent="0.3">
      <c r="A579" s="62"/>
      <c r="B579" s="62"/>
      <c r="C579" s="62"/>
      <c r="D579" s="62"/>
      <c r="E579" s="62"/>
      <c r="F579" s="62"/>
      <c r="G579" s="62"/>
      <c r="H579" s="62"/>
      <c r="I579" s="62"/>
      <c r="J579" s="62"/>
      <c r="K579" s="62"/>
      <c r="L579" s="62"/>
      <c r="M579" s="62"/>
      <c r="N579" s="62"/>
    </row>
    <row r="580" spans="1:14" s="61" customFormat="1" x14ac:dyDescent="0.3">
      <c r="A580" s="62"/>
      <c r="B580" s="62"/>
      <c r="C580" s="62"/>
      <c r="D580" s="62"/>
      <c r="E580" s="62"/>
      <c r="F580" s="62"/>
      <c r="G580" s="62"/>
      <c r="H580" s="62"/>
      <c r="I580" s="62"/>
      <c r="J580" s="62"/>
      <c r="K580" s="62"/>
      <c r="L580" s="62"/>
      <c r="M580" s="62"/>
      <c r="N580" s="62"/>
    </row>
    <row r="581" spans="1:14" s="61" customFormat="1" x14ac:dyDescent="0.3">
      <c r="A581" s="62"/>
      <c r="B581" s="62"/>
      <c r="C581" s="62"/>
      <c r="D581" s="62"/>
      <c r="E581" s="62"/>
      <c r="F581" s="62"/>
      <c r="G581" s="62"/>
      <c r="H581" s="62"/>
      <c r="I581" s="62"/>
      <c r="J581" s="62"/>
      <c r="K581" s="62"/>
      <c r="L581" s="62"/>
      <c r="M581" s="62"/>
      <c r="N581" s="62"/>
    </row>
    <row r="582" spans="1:14" s="61" customFormat="1" x14ac:dyDescent="0.3">
      <c r="A582" s="62"/>
      <c r="B582" s="62"/>
      <c r="C582" s="62"/>
      <c r="D582" s="62"/>
      <c r="E582" s="62"/>
      <c r="F582" s="62"/>
      <c r="G582" s="62"/>
      <c r="H582" s="62"/>
      <c r="I582" s="62"/>
      <c r="J582" s="62"/>
      <c r="K582" s="62"/>
      <c r="L582" s="62"/>
      <c r="M582" s="62"/>
      <c r="N582" s="62"/>
    </row>
    <row r="583" spans="1:14" s="61" customFormat="1" x14ac:dyDescent="0.3">
      <c r="A583" s="62"/>
      <c r="B583" s="62"/>
      <c r="C583" s="62"/>
      <c r="D583" s="62"/>
      <c r="E583" s="62"/>
      <c r="F583" s="62"/>
      <c r="G583" s="62"/>
      <c r="H583" s="62"/>
      <c r="I583" s="62"/>
      <c r="J583" s="62"/>
      <c r="K583" s="62"/>
      <c r="L583" s="62"/>
      <c r="M583" s="62"/>
      <c r="N583" s="62"/>
    </row>
    <row r="584" spans="1:14" s="61" customFormat="1" x14ac:dyDescent="0.3">
      <c r="A584" s="62"/>
      <c r="B584" s="62"/>
      <c r="C584" s="62"/>
      <c r="D584" s="62"/>
      <c r="E584" s="62"/>
      <c r="F584" s="62"/>
      <c r="G584" s="62"/>
      <c r="H584" s="62"/>
      <c r="I584" s="62"/>
      <c r="J584" s="62"/>
      <c r="K584" s="62"/>
      <c r="L584" s="62"/>
      <c r="M584" s="62"/>
      <c r="N584" s="62"/>
    </row>
    <row r="585" spans="1:14" s="61" customFormat="1" x14ac:dyDescent="0.3">
      <c r="A585" s="62"/>
      <c r="B585" s="62"/>
      <c r="C585" s="62"/>
      <c r="D585" s="62"/>
      <c r="E585" s="62"/>
      <c r="F585" s="62"/>
      <c r="G585" s="62"/>
      <c r="H585" s="62"/>
      <c r="I585" s="62"/>
      <c r="J585" s="62"/>
      <c r="K585" s="62"/>
      <c r="L585" s="62"/>
      <c r="M585" s="62"/>
      <c r="N585" s="62"/>
    </row>
    <row r="586" spans="1:14" s="61" customFormat="1" x14ac:dyDescent="0.3">
      <c r="A586" s="62"/>
      <c r="B586" s="62"/>
      <c r="C586" s="62"/>
      <c r="D586" s="62"/>
      <c r="E586" s="62"/>
      <c r="F586" s="62"/>
      <c r="G586" s="62"/>
      <c r="H586" s="62"/>
      <c r="I586" s="62"/>
      <c r="J586" s="62"/>
      <c r="K586" s="62"/>
      <c r="L586" s="62"/>
      <c r="M586" s="62"/>
      <c r="N586" s="62"/>
    </row>
    <row r="587" spans="1:14" s="61" customFormat="1" x14ac:dyDescent="0.3">
      <c r="A587" s="62"/>
      <c r="B587" s="62"/>
      <c r="C587" s="62"/>
      <c r="D587" s="62"/>
      <c r="E587" s="62"/>
      <c r="F587" s="62"/>
      <c r="G587" s="62"/>
      <c r="H587" s="62"/>
      <c r="I587" s="62"/>
      <c r="J587" s="62"/>
      <c r="K587" s="62"/>
      <c r="L587" s="62"/>
      <c r="M587" s="62"/>
      <c r="N587" s="62"/>
    </row>
    <row r="588" spans="1:14" s="61" customFormat="1" x14ac:dyDescent="0.3">
      <c r="A588" s="62"/>
      <c r="B588" s="62"/>
      <c r="C588" s="62"/>
      <c r="D588" s="62"/>
      <c r="E588" s="62"/>
      <c r="F588" s="62"/>
      <c r="G588" s="62"/>
      <c r="H588" s="62"/>
      <c r="I588" s="62"/>
      <c r="J588" s="62"/>
      <c r="K588" s="62"/>
      <c r="L588" s="62"/>
      <c r="M588" s="62"/>
      <c r="N588" s="62"/>
    </row>
    <row r="589" spans="1:14" s="61" customFormat="1" x14ac:dyDescent="0.3">
      <c r="A589" s="62"/>
      <c r="B589" s="62"/>
      <c r="C589" s="62"/>
      <c r="D589" s="62"/>
      <c r="E589" s="62"/>
      <c r="F589" s="62"/>
      <c r="G589" s="62"/>
      <c r="H589" s="62"/>
      <c r="I589" s="62"/>
      <c r="J589" s="62"/>
      <c r="K589" s="62"/>
      <c r="L589" s="62"/>
      <c r="M589" s="62"/>
      <c r="N589" s="62"/>
    </row>
    <row r="590" spans="1:14" s="61" customFormat="1" x14ac:dyDescent="0.3">
      <c r="A590" s="62"/>
      <c r="B590" s="62"/>
      <c r="C590" s="62"/>
      <c r="D590" s="62"/>
      <c r="E590" s="62"/>
      <c r="F590" s="62"/>
      <c r="G590" s="62"/>
      <c r="H590" s="62"/>
      <c r="I590" s="62"/>
      <c r="J590" s="62"/>
      <c r="K590" s="62"/>
      <c r="L590" s="62"/>
      <c r="M590" s="62"/>
      <c r="N590" s="62"/>
    </row>
    <row r="591" spans="1:14" s="61" customFormat="1" x14ac:dyDescent="0.3">
      <c r="A591" s="62"/>
      <c r="B591" s="62"/>
      <c r="C591" s="62"/>
      <c r="D591" s="62"/>
      <c r="E591" s="62"/>
      <c r="F591" s="62"/>
      <c r="G591" s="62"/>
      <c r="H591" s="62"/>
      <c r="I591" s="62"/>
      <c r="J591" s="62"/>
      <c r="K591" s="62"/>
      <c r="L591" s="62"/>
      <c r="M591" s="62"/>
      <c r="N591" s="62"/>
    </row>
    <row r="592" spans="1:14" s="61" customFormat="1" x14ac:dyDescent="0.3">
      <c r="A592" s="62"/>
      <c r="B592" s="62"/>
      <c r="C592" s="62"/>
      <c r="D592" s="62"/>
      <c r="E592" s="62"/>
      <c r="F592" s="62"/>
      <c r="G592" s="62"/>
      <c r="H592" s="62"/>
      <c r="I592" s="62"/>
      <c r="J592" s="62"/>
      <c r="K592" s="62"/>
      <c r="L592" s="62"/>
      <c r="M592" s="62"/>
      <c r="N592" s="62"/>
    </row>
    <row r="593" spans="1:14" s="61" customFormat="1" x14ac:dyDescent="0.3">
      <c r="A593" s="62"/>
      <c r="B593" s="62"/>
      <c r="C593" s="62"/>
      <c r="D593" s="62"/>
      <c r="E593" s="62"/>
      <c r="F593" s="62"/>
      <c r="G593" s="62"/>
      <c r="H593" s="62"/>
      <c r="I593" s="62"/>
      <c r="J593" s="62"/>
      <c r="K593" s="62"/>
      <c r="L593" s="62"/>
      <c r="M593" s="62"/>
      <c r="N593" s="62"/>
    </row>
    <row r="594" spans="1:14" s="61" customFormat="1" x14ac:dyDescent="0.3">
      <c r="A594" s="62"/>
      <c r="B594" s="62"/>
      <c r="C594" s="62"/>
      <c r="D594" s="62"/>
      <c r="E594" s="62"/>
      <c r="F594" s="62"/>
      <c r="G594" s="62"/>
      <c r="H594" s="62"/>
      <c r="I594" s="62"/>
      <c r="J594" s="62"/>
      <c r="K594" s="62"/>
      <c r="L594" s="62"/>
      <c r="M594" s="62"/>
      <c r="N594" s="62"/>
    </row>
    <row r="595" spans="1:14" s="61" customFormat="1" x14ac:dyDescent="0.3">
      <c r="A595" s="62"/>
      <c r="B595" s="62"/>
      <c r="C595" s="62"/>
      <c r="D595" s="62"/>
      <c r="E595" s="62"/>
      <c r="F595" s="62"/>
      <c r="G595" s="62"/>
      <c r="H595" s="62"/>
      <c r="I595" s="62"/>
      <c r="J595" s="62"/>
      <c r="K595" s="62"/>
      <c r="L595" s="62"/>
      <c r="M595" s="62"/>
      <c r="N595" s="62"/>
    </row>
    <row r="596" spans="1:14" s="61" customFormat="1" x14ac:dyDescent="0.3">
      <c r="A596" s="62"/>
      <c r="B596" s="62"/>
      <c r="C596" s="62"/>
      <c r="D596" s="62"/>
      <c r="E596" s="62"/>
      <c r="F596" s="62"/>
      <c r="G596" s="62"/>
      <c r="H596" s="62"/>
      <c r="I596" s="62"/>
      <c r="J596" s="62"/>
      <c r="K596" s="62"/>
      <c r="L596" s="62"/>
      <c r="M596" s="62"/>
      <c r="N596" s="62"/>
    </row>
    <row r="597" spans="1:14" s="61" customFormat="1" x14ac:dyDescent="0.3">
      <c r="A597" s="62"/>
      <c r="B597" s="62"/>
      <c r="C597" s="62"/>
      <c r="D597" s="62"/>
      <c r="E597" s="62"/>
      <c r="F597" s="62"/>
      <c r="G597" s="62"/>
      <c r="H597" s="62"/>
      <c r="I597" s="62"/>
      <c r="J597" s="62"/>
      <c r="K597" s="62"/>
      <c r="L597" s="62"/>
      <c r="M597" s="62"/>
      <c r="N597" s="62"/>
    </row>
    <row r="598" spans="1:14" s="61" customFormat="1" x14ac:dyDescent="0.3">
      <c r="A598" s="62"/>
      <c r="B598" s="62"/>
      <c r="C598" s="62"/>
      <c r="D598" s="62"/>
      <c r="E598" s="62"/>
      <c r="F598" s="62"/>
      <c r="G598" s="62"/>
      <c r="H598" s="62"/>
      <c r="I598" s="62"/>
      <c r="J598" s="62"/>
      <c r="K598" s="62"/>
      <c r="L598" s="62"/>
      <c r="M598" s="62"/>
      <c r="N598" s="62"/>
    </row>
    <row r="599" spans="1:14" s="61" customFormat="1" x14ac:dyDescent="0.3">
      <c r="A599" s="62"/>
      <c r="B599" s="62"/>
      <c r="C599" s="62"/>
      <c r="D599" s="62"/>
      <c r="E599" s="62"/>
      <c r="F599" s="62"/>
      <c r="G599" s="62"/>
      <c r="H599" s="62"/>
      <c r="I599" s="62"/>
      <c r="J599" s="62"/>
      <c r="K599" s="62"/>
      <c r="L599" s="62"/>
      <c r="M599" s="62"/>
      <c r="N599" s="62"/>
    </row>
    <row r="600" spans="1:14" s="61" customFormat="1" x14ac:dyDescent="0.3">
      <c r="A600" s="62"/>
      <c r="B600" s="62"/>
      <c r="C600" s="62"/>
      <c r="D600" s="62"/>
      <c r="E600" s="62"/>
      <c r="F600" s="62"/>
      <c r="G600" s="62"/>
      <c r="H600" s="62"/>
      <c r="I600" s="62"/>
      <c r="J600" s="62"/>
      <c r="K600" s="62"/>
      <c r="L600" s="62"/>
      <c r="M600" s="62"/>
      <c r="N600" s="62"/>
    </row>
    <row r="601" spans="1:14" s="61" customFormat="1" x14ac:dyDescent="0.3">
      <c r="A601" s="62"/>
      <c r="B601" s="62"/>
      <c r="C601" s="62"/>
      <c r="D601" s="62"/>
      <c r="E601" s="62"/>
      <c r="F601" s="62"/>
      <c r="G601" s="62"/>
      <c r="H601" s="62"/>
      <c r="I601" s="62"/>
      <c r="J601" s="62"/>
      <c r="K601" s="62"/>
      <c r="L601" s="62"/>
      <c r="M601" s="62"/>
      <c r="N601" s="62"/>
    </row>
    <row r="602" spans="1:14" s="61" customFormat="1" x14ac:dyDescent="0.3">
      <c r="A602" s="62"/>
      <c r="B602" s="62"/>
      <c r="C602" s="62"/>
      <c r="D602" s="62"/>
      <c r="E602" s="62"/>
      <c r="F602" s="62"/>
      <c r="G602" s="62"/>
      <c r="H602" s="62"/>
      <c r="I602" s="62"/>
      <c r="J602" s="62"/>
      <c r="K602" s="62"/>
      <c r="L602" s="62"/>
      <c r="M602" s="62"/>
      <c r="N602" s="62"/>
    </row>
    <row r="603" spans="1:14" s="61" customFormat="1" x14ac:dyDescent="0.3">
      <c r="A603" s="62"/>
      <c r="B603" s="62"/>
      <c r="C603" s="62"/>
      <c r="D603" s="62"/>
      <c r="E603" s="62"/>
      <c r="F603" s="62"/>
      <c r="G603" s="62"/>
      <c r="H603" s="62"/>
      <c r="I603" s="62"/>
      <c r="J603" s="62"/>
      <c r="K603" s="62"/>
      <c r="L603" s="62"/>
      <c r="M603" s="62"/>
      <c r="N603" s="62"/>
    </row>
    <row r="604" spans="1:14" s="61" customFormat="1" x14ac:dyDescent="0.3">
      <c r="A604" s="62"/>
      <c r="B604" s="62"/>
      <c r="C604" s="62"/>
      <c r="D604" s="62"/>
      <c r="E604" s="62"/>
      <c r="F604" s="62"/>
      <c r="G604" s="62"/>
      <c r="H604" s="62"/>
      <c r="I604" s="62"/>
      <c r="J604" s="62"/>
      <c r="K604" s="62"/>
      <c r="L604" s="62"/>
      <c r="M604" s="62"/>
      <c r="N604" s="62"/>
    </row>
    <row r="605" spans="1:14" s="61" customFormat="1" x14ac:dyDescent="0.3">
      <c r="A605" s="62"/>
      <c r="B605" s="62"/>
      <c r="C605" s="62"/>
      <c r="D605" s="62"/>
      <c r="E605" s="62"/>
      <c r="F605" s="62"/>
      <c r="G605" s="62"/>
      <c r="H605" s="62"/>
      <c r="I605" s="62"/>
      <c r="J605" s="62"/>
      <c r="K605" s="62"/>
      <c r="L605" s="62"/>
      <c r="M605" s="62"/>
      <c r="N605" s="62"/>
    </row>
    <row r="606" spans="1:14" s="61" customFormat="1" x14ac:dyDescent="0.3">
      <c r="A606" s="62"/>
      <c r="B606" s="62"/>
      <c r="C606" s="62"/>
      <c r="D606" s="62"/>
      <c r="E606" s="62"/>
      <c r="F606" s="62"/>
      <c r="G606" s="62"/>
      <c r="H606" s="62"/>
      <c r="I606" s="62"/>
      <c r="J606" s="62"/>
      <c r="K606" s="62"/>
      <c r="L606" s="62"/>
      <c r="M606" s="62"/>
      <c r="N606" s="62"/>
    </row>
    <row r="607" spans="1:14" s="61" customFormat="1" x14ac:dyDescent="0.3">
      <c r="A607" s="62"/>
      <c r="B607" s="62"/>
      <c r="C607" s="62"/>
      <c r="D607" s="62"/>
      <c r="E607" s="62"/>
      <c r="F607" s="62"/>
      <c r="G607" s="62"/>
      <c r="H607" s="62"/>
      <c r="I607" s="62"/>
      <c r="J607" s="62"/>
      <c r="K607" s="62"/>
      <c r="L607" s="62"/>
      <c r="M607" s="62"/>
      <c r="N607" s="62"/>
    </row>
    <row r="608" spans="1:14" s="61" customFormat="1" x14ac:dyDescent="0.3">
      <c r="A608" s="62"/>
      <c r="B608" s="62"/>
      <c r="C608" s="62"/>
      <c r="D608" s="62"/>
      <c r="E608" s="62"/>
      <c r="F608" s="62"/>
      <c r="G608" s="62"/>
      <c r="H608" s="62"/>
      <c r="I608" s="62"/>
      <c r="J608" s="62"/>
      <c r="K608" s="62"/>
      <c r="L608" s="62"/>
      <c r="M608" s="62"/>
      <c r="N608" s="62"/>
    </row>
    <row r="609" spans="1:14" s="61" customFormat="1" x14ac:dyDescent="0.3">
      <c r="A609" s="62"/>
      <c r="B609" s="62"/>
      <c r="C609" s="62"/>
      <c r="D609" s="62"/>
      <c r="E609" s="62"/>
      <c r="F609" s="62"/>
      <c r="G609" s="62"/>
      <c r="H609" s="62"/>
      <c r="I609" s="62"/>
      <c r="J609" s="62"/>
      <c r="K609" s="62"/>
      <c r="L609" s="62"/>
      <c r="M609" s="62"/>
      <c r="N609" s="62"/>
    </row>
    <row r="610" spans="1:14" s="61" customFormat="1" x14ac:dyDescent="0.3">
      <c r="A610" s="62"/>
      <c r="B610" s="62"/>
      <c r="C610" s="62"/>
      <c r="D610" s="62"/>
      <c r="E610" s="62"/>
      <c r="F610" s="62"/>
      <c r="G610" s="62"/>
      <c r="H610" s="62"/>
      <c r="I610" s="62"/>
      <c r="J610" s="62"/>
      <c r="K610" s="62"/>
      <c r="L610" s="62"/>
      <c r="M610" s="62"/>
      <c r="N610" s="62"/>
    </row>
    <row r="611" spans="1:14" s="61" customFormat="1" x14ac:dyDescent="0.3">
      <c r="A611" s="62"/>
      <c r="B611" s="62"/>
      <c r="C611" s="62"/>
      <c r="D611" s="62"/>
      <c r="E611" s="62"/>
      <c r="F611" s="62"/>
      <c r="G611" s="62"/>
      <c r="H611" s="62"/>
      <c r="I611" s="62"/>
      <c r="J611" s="62"/>
      <c r="K611" s="62"/>
      <c r="L611" s="62"/>
      <c r="M611" s="62"/>
      <c r="N611" s="62"/>
    </row>
    <row r="612" spans="1:14" s="61" customFormat="1" x14ac:dyDescent="0.3">
      <c r="A612" s="62"/>
      <c r="B612" s="62"/>
      <c r="C612" s="62"/>
      <c r="D612" s="62"/>
      <c r="E612" s="62"/>
      <c r="F612" s="62"/>
      <c r="G612" s="62"/>
      <c r="H612" s="62"/>
      <c r="I612" s="62"/>
      <c r="J612" s="62"/>
      <c r="K612" s="62"/>
      <c r="L612" s="62"/>
      <c r="M612" s="62"/>
      <c r="N612" s="62"/>
    </row>
    <row r="613" spans="1:14" s="61" customFormat="1" x14ac:dyDescent="0.3">
      <c r="A613" s="62"/>
      <c r="B613" s="62"/>
      <c r="C613" s="62"/>
      <c r="D613" s="62"/>
      <c r="E613" s="62"/>
      <c r="F613" s="62"/>
      <c r="G613" s="62"/>
      <c r="H613" s="62"/>
      <c r="I613" s="62"/>
      <c r="J613" s="62"/>
      <c r="K613" s="62"/>
      <c r="L613" s="62"/>
      <c r="M613" s="62"/>
      <c r="N613" s="62"/>
    </row>
    <row r="614" spans="1:14" s="61" customFormat="1" x14ac:dyDescent="0.3">
      <c r="A614" s="62"/>
      <c r="B614" s="62"/>
      <c r="C614" s="62"/>
      <c r="D614" s="62"/>
      <c r="E614" s="62"/>
      <c r="F614" s="62"/>
      <c r="G614" s="62"/>
      <c r="H614" s="62"/>
      <c r="I614" s="62"/>
      <c r="J614" s="62"/>
      <c r="K614" s="62"/>
      <c r="L614" s="62"/>
      <c r="M614" s="62"/>
      <c r="N614" s="62"/>
    </row>
    <row r="615" spans="1:14" s="61" customFormat="1" x14ac:dyDescent="0.3">
      <c r="A615" s="62"/>
      <c r="B615" s="62"/>
      <c r="C615" s="62"/>
      <c r="D615" s="62"/>
      <c r="E615" s="62"/>
      <c r="F615" s="62"/>
      <c r="G615" s="62"/>
      <c r="H615" s="62"/>
      <c r="I615" s="62"/>
      <c r="J615" s="62"/>
      <c r="K615" s="62"/>
      <c r="L615" s="62"/>
      <c r="M615" s="62"/>
      <c r="N615" s="62"/>
    </row>
    <row r="616" spans="1:14" s="61" customFormat="1" x14ac:dyDescent="0.3">
      <c r="A616" s="62"/>
      <c r="B616" s="62"/>
      <c r="C616" s="62"/>
      <c r="D616" s="62"/>
      <c r="E616" s="62"/>
      <c r="F616" s="62"/>
      <c r="G616" s="62"/>
      <c r="H616" s="62"/>
      <c r="I616" s="62"/>
      <c r="J616" s="62"/>
      <c r="K616" s="62"/>
      <c r="L616" s="62"/>
      <c r="M616" s="62"/>
      <c r="N616" s="62"/>
    </row>
    <row r="617" spans="1:14" s="61" customFormat="1" x14ac:dyDescent="0.3">
      <c r="A617" s="62"/>
      <c r="B617" s="62"/>
      <c r="C617" s="62"/>
      <c r="D617" s="62"/>
      <c r="E617" s="62"/>
      <c r="F617" s="62"/>
      <c r="G617" s="62"/>
      <c r="H617" s="62"/>
      <c r="I617" s="62"/>
      <c r="J617" s="62"/>
      <c r="K617" s="62"/>
      <c r="L617" s="62"/>
      <c r="M617" s="62"/>
      <c r="N617" s="62"/>
    </row>
    <row r="618" spans="1:14" s="61" customFormat="1" x14ac:dyDescent="0.3">
      <c r="A618" s="62"/>
      <c r="B618" s="62"/>
      <c r="C618" s="62"/>
      <c r="D618" s="62"/>
      <c r="E618" s="62"/>
      <c r="F618" s="62"/>
      <c r="G618" s="62"/>
      <c r="H618" s="62"/>
      <c r="I618" s="62"/>
      <c r="J618" s="62"/>
      <c r="K618" s="62"/>
      <c r="L618" s="62"/>
      <c r="M618" s="62"/>
      <c r="N618" s="62"/>
    </row>
    <row r="619" spans="1:14" s="61" customFormat="1" x14ac:dyDescent="0.3">
      <c r="A619" s="62"/>
      <c r="B619" s="62"/>
      <c r="C619" s="62"/>
      <c r="D619" s="62"/>
      <c r="E619" s="62"/>
      <c r="F619" s="62"/>
      <c r="G619" s="62"/>
      <c r="H619" s="62"/>
      <c r="I619" s="62"/>
      <c r="J619" s="62"/>
      <c r="K619" s="62"/>
      <c r="L619" s="62"/>
      <c r="M619" s="62"/>
      <c r="N619" s="62"/>
    </row>
    <row r="620" spans="1:14" s="61" customFormat="1" x14ac:dyDescent="0.3">
      <c r="A620" s="62"/>
      <c r="B620" s="62"/>
      <c r="C620" s="62"/>
      <c r="D620" s="62"/>
      <c r="E620" s="62"/>
      <c r="F620" s="62"/>
      <c r="G620" s="62"/>
      <c r="H620" s="62"/>
      <c r="I620" s="62"/>
      <c r="J620" s="62"/>
      <c r="K620" s="62"/>
      <c r="L620" s="62"/>
      <c r="M620" s="62"/>
      <c r="N620" s="62"/>
    </row>
    <row r="621" spans="1:14" s="61" customFormat="1" x14ac:dyDescent="0.3">
      <c r="A621" s="62"/>
      <c r="B621" s="62"/>
      <c r="C621" s="62"/>
      <c r="D621" s="62"/>
      <c r="E621" s="62"/>
      <c r="F621" s="62"/>
      <c r="G621" s="62"/>
      <c r="H621" s="62"/>
      <c r="I621" s="62"/>
      <c r="J621" s="62"/>
      <c r="K621" s="62"/>
      <c r="L621" s="62"/>
      <c r="M621" s="62"/>
      <c r="N621" s="62"/>
    </row>
    <row r="622" spans="1:14" s="61" customFormat="1" x14ac:dyDescent="0.3">
      <c r="A622" s="62"/>
      <c r="B622" s="62"/>
      <c r="C622" s="62"/>
      <c r="D622" s="62"/>
      <c r="E622" s="62"/>
      <c r="F622" s="62"/>
      <c r="G622" s="62"/>
      <c r="H622" s="62"/>
      <c r="I622" s="62"/>
      <c r="J622" s="62"/>
      <c r="K622" s="62"/>
      <c r="L622" s="62"/>
      <c r="M622" s="62"/>
      <c r="N622" s="62"/>
    </row>
    <row r="623" spans="1:14" s="61" customFormat="1" x14ac:dyDescent="0.3">
      <c r="A623" s="62"/>
      <c r="B623" s="62"/>
      <c r="C623" s="62"/>
      <c r="D623" s="62"/>
      <c r="E623" s="62"/>
      <c r="F623" s="62"/>
      <c r="G623" s="62"/>
      <c r="H623" s="62"/>
      <c r="I623" s="62"/>
      <c r="J623" s="62"/>
      <c r="K623" s="62"/>
      <c r="L623" s="62"/>
      <c r="M623" s="62"/>
      <c r="N623" s="62"/>
    </row>
    <row r="624" spans="1:14" s="61" customFormat="1" x14ac:dyDescent="0.3">
      <c r="A624" s="62"/>
      <c r="B624" s="62"/>
      <c r="C624" s="62"/>
      <c r="D624" s="62"/>
      <c r="E624" s="62"/>
      <c r="F624" s="62"/>
      <c r="G624" s="62"/>
      <c r="H624" s="62"/>
      <c r="I624" s="62"/>
      <c r="J624" s="62"/>
      <c r="K624" s="62"/>
      <c r="L624" s="62"/>
      <c r="M624" s="62"/>
      <c r="N624" s="62"/>
    </row>
    <row r="625" spans="1:14" s="61" customFormat="1" x14ac:dyDescent="0.3">
      <c r="A625" s="62"/>
      <c r="B625" s="62"/>
      <c r="C625" s="62"/>
      <c r="D625" s="62"/>
      <c r="E625" s="62"/>
      <c r="F625" s="62"/>
      <c r="G625" s="62"/>
      <c r="H625" s="62"/>
      <c r="I625" s="62"/>
      <c r="J625" s="62"/>
      <c r="K625" s="62"/>
      <c r="L625" s="62"/>
      <c r="M625" s="62"/>
      <c r="N625" s="62"/>
    </row>
    <row r="626" spans="1:14" s="61" customFormat="1" x14ac:dyDescent="0.3">
      <c r="A626" s="62"/>
      <c r="B626" s="62"/>
      <c r="C626" s="62"/>
      <c r="D626" s="62"/>
      <c r="E626" s="62"/>
      <c r="F626" s="62"/>
      <c r="G626" s="62"/>
      <c r="H626" s="62"/>
      <c r="I626" s="62"/>
      <c r="J626" s="62"/>
      <c r="K626" s="62"/>
      <c r="L626" s="62"/>
      <c r="M626" s="62"/>
      <c r="N626" s="62"/>
    </row>
    <row r="627" spans="1:14" s="61" customFormat="1" x14ac:dyDescent="0.3">
      <c r="A627" s="62"/>
      <c r="B627" s="62"/>
      <c r="C627" s="62"/>
      <c r="D627" s="62"/>
      <c r="E627" s="62"/>
      <c r="F627" s="62"/>
      <c r="G627" s="62"/>
      <c r="H627" s="62"/>
      <c r="I627" s="62"/>
      <c r="J627" s="62"/>
      <c r="K627" s="62"/>
      <c r="L627" s="62"/>
      <c r="M627" s="62"/>
      <c r="N627" s="62"/>
    </row>
    <row r="628" spans="1:14" s="61" customFormat="1" x14ac:dyDescent="0.3">
      <c r="A628" s="62"/>
      <c r="B628" s="62"/>
      <c r="C628" s="62"/>
      <c r="D628" s="62"/>
      <c r="E628" s="62"/>
      <c r="F628" s="62"/>
      <c r="G628" s="62"/>
      <c r="H628" s="62"/>
      <c r="I628" s="62"/>
      <c r="J628" s="62"/>
      <c r="K628" s="62"/>
      <c r="L628" s="62"/>
      <c r="M628" s="62"/>
      <c r="N628" s="62"/>
    </row>
    <row r="629" spans="1:14" s="61" customFormat="1" x14ac:dyDescent="0.3">
      <c r="A629" s="62"/>
      <c r="B629" s="62"/>
      <c r="C629" s="62"/>
      <c r="D629" s="62"/>
      <c r="E629" s="62"/>
      <c r="F629" s="62"/>
      <c r="G629" s="62"/>
      <c r="H629" s="62"/>
      <c r="I629" s="62"/>
      <c r="J629" s="62"/>
      <c r="K629" s="62"/>
      <c r="L629" s="62"/>
      <c r="M629" s="62"/>
      <c r="N629" s="62"/>
    </row>
    <row r="630" spans="1:14" s="61" customFormat="1" x14ac:dyDescent="0.3">
      <c r="A630" s="62"/>
      <c r="B630" s="62"/>
      <c r="C630" s="62"/>
      <c r="D630" s="62"/>
      <c r="E630" s="62"/>
      <c r="F630" s="62"/>
      <c r="G630" s="62"/>
      <c r="H630" s="62"/>
      <c r="I630" s="62"/>
      <c r="J630" s="62"/>
      <c r="K630" s="62"/>
      <c r="L630" s="62"/>
      <c r="M630" s="62"/>
      <c r="N630" s="62"/>
    </row>
    <row r="631" spans="1:14" s="61" customFormat="1" x14ac:dyDescent="0.3">
      <c r="A631" s="62"/>
      <c r="B631" s="62"/>
      <c r="C631" s="62"/>
      <c r="D631" s="62"/>
      <c r="E631" s="62"/>
      <c r="F631" s="62"/>
      <c r="G631" s="62"/>
      <c r="H631" s="62"/>
      <c r="I631" s="62"/>
      <c r="J631" s="62"/>
      <c r="K631" s="62"/>
      <c r="L631" s="62"/>
      <c r="M631" s="62"/>
      <c r="N631" s="62"/>
    </row>
    <row r="632" spans="1:14" s="61" customFormat="1" x14ac:dyDescent="0.3">
      <c r="A632" s="62"/>
      <c r="B632" s="62"/>
      <c r="C632" s="62"/>
      <c r="D632" s="62"/>
      <c r="E632" s="62"/>
      <c r="F632" s="62"/>
      <c r="G632" s="62"/>
      <c r="H632" s="62"/>
      <c r="I632" s="62"/>
      <c r="J632" s="62"/>
      <c r="K632" s="62"/>
      <c r="L632" s="62"/>
      <c r="M632" s="62"/>
      <c r="N632" s="62"/>
    </row>
    <row r="633" spans="1:14" s="61" customFormat="1" x14ac:dyDescent="0.3">
      <c r="A633" s="62"/>
      <c r="B633" s="62"/>
      <c r="C633" s="62"/>
      <c r="D633" s="62"/>
      <c r="E633" s="62"/>
      <c r="F633" s="62"/>
      <c r="G633" s="62"/>
      <c r="H633" s="62"/>
      <c r="I633" s="62"/>
      <c r="J633" s="62"/>
      <c r="K633" s="62"/>
      <c r="L633" s="62"/>
      <c r="M633" s="62"/>
      <c r="N633" s="62"/>
    </row>
    <row r="634" spans="1:14" s="61" customFormat="1" x14ac:dyDescent="0.3">
      <c r="A634" s="62"/>
      <c r="B634" s="62"/>
      <c r="C634" s="62"/>
      <c r="D634" s="62"/>
      <c r="E634" s="62"/>
      <c r="F634" s="62"/>
      <c r="G634" s="62"/>
      <c r="H634" s="62"/>
      <c r="I634" s="62"/>
      <c r="J634" s="62"/>
      <c r="K634" s="62"/>
      <c r="L634" s="62"/>
      <c r="M634" s="62"/>
      <c r="N634" s="62"/>
    </row>
    <row r="635" spans="1:14" s="61" customFormat="1" x14ac:dyDescent="0.3">
      <c r="A635" s="62"/>
      <c r="B635" s="62"/>
      <c r="C635" s="62"/>
      <c r="D635" s="62"/>
      <c r="E635" s="62"/>
      <c r="F635" s="62"/>
      <c r="G635" s="62"/>
      <c r="H635" s="62"/>
      <c r="I635" s="62"/>
      <c r="J635" s="62"/>
      <c r="K635" s="62"/>
      <c r="L635" s="62"/>
      <c r="M635" s="62"/>
      <c r="N635" s="62"/>
    </row>
    <row r="636" spans="1:14" s="61" customFormat="1" x14ac:dyDescent="0.3">
      <c r="A636" s="62"/>
      <c r="B636" s="62"/>
      <c r="C636" s="62"/>
      <c r="D636" s="62"/>
      <c r="E636" s="62"/>
      <c r="F636" s="62"/>
      <c r="G636" s="62"/>
      <c r="H636" s="62"/>
      <c r="I636" s="62"/>
      <c r="J636" s="62"/>
      <c r="K636" s="62"/>
      <c r="L636" s="62"/>
      <c r="M636" s="62"/>
      <c r="N636" s="62"/>
    </row>
    <row r="637" spans="1:14" s="61" customFormat="1" x14ac:dyDescent="0.3">
      <c r="A637" s="62"/>
      <c r="B637" s="62"/>
      <c r="C637" s="62"/>
      <c r="D637" s="62"/>
      <c r="E637" s="62"/>
      <c r="F637" s="62"/>
      <c r="G637" s="62"/>
      <c r="H637" s="62"/>
      <c r="I637" s="62"/>
      <c r="J637" s="62"/>
      <c r="K637" s="62"/>
      <c r="L637" s="62"/>
      <c r="M637" s="62"/>
      <c r="N637" s="62"/>
    </row>
    <row r="638" spans="1:14" s="61" customFormat="1" x14ac:dyDescent="0.3">
      <c r="A638" s="62"/>
      <c r="B638" s="62"/>
      <c r="C638" s="62"/>
      <c r="D638" s="62"/>
      <c r="E638" s="62"/>
      <c r="F638" s="62"/>
      <c r="G638" s="62"/>
      <c r="H638" s="62"/>
      <c r="I638" s="62"/>
      <c r="J638" s="62"/>
      <c r="K638" s="62"/>
      <c r="L638" s="62"/>
      <c r="M638" s="62"/>
      <c r="N638" s="62"/>
    </row>
    <row r="639" spans="1:14" s="61" customFormat="1" x14ac:dyDescent="0.3">
      <c r="A639" s="62"/>
      <c r="B639" s="62"/>
      <c r="C639" s="62"/>
      <c r="D639" s="62"/>
      <c r="E639" s="62"/>
      <c r="F639" s="62"/>
      <c r="G639" s="62"/>
      <c r="H639" s="62"/>
      <c r="I639" s="62"/>
      <c r="J639" s="62"/>
      <c r="K639" s="62"/>
      <c r="L639" s="62"/>
      <c r="M639" s="62"/>
      <c r="N639" s="62"/>
    </row>
    <row r="640" spans="1:14" s="61" customFormat="1" x14ac:dyDescent="0.3">
      <c r="A640" s="62"/>
      <c r="B640" s="62"/>
      <c r="C640" s="62"/>
      <c r="D640" s="62"/>
      <c r="E640" s="62"/>
      <c r="F640" s="62"/>
      <c r="G640" s="62"/>
      <c r="H640" s="62"/>
      <c r="I640" s="62"/>
      <c r="J640" s="62"/>
      <c r="K640" s="62"/>
      <c r="L640" s="62"/>
      <c r="M640" s="62"/>
      <c r="N640" s="62"/>
    </row>
    <row r="641" spans="1:14" s="61" customFormat="1" x14ac:dyDescent="0.3">
      <c r="A641" s="62"/>
      <c r="B641" s="62"/>
      <c r="C641" s="62"/>
      <c r="D641" s="62"/>
      <c r="E641" s="62"/>
      <c r="F641" s="62"/>
      <c r="G641" s="62"/>
      <c r="H641" s="62"/>
      <c r="I641" s="62"/>
      <c r="J641" s="62"/>
      <c r="K641" s="62"/>
      <c r="L641" s="62"/>
      <c r="M641" s="62"/>
      <c r="N641" s="62"/>
    </row>
    <row r="642" spans="1:14" s="61" customFormat="1" x14ac:dyDescent="0.3">
      <c r="A642" s="62"/>
      <c r="B642" s="62"/>
      <c r="C642" s="62"/>
      <c r="D642" s="62"/>
      <c r="E642" s="62"/>
      <c r="F642" s="62"/>
      <c r="G642" s="62"/>
      <c r="H642" s="62"/>
      <c r="I642" s="62"/>
      <c r="J642" s="62"/>
      <c r="K642" s="62"/>
      <c r="L642" s="62"/>
      <c r="M642" s="62"/>
      <c r="N642" s="62"/>
    </row>
    <row r="643" spans="1:14" s="61" customFormat="1" x14ac:dyDescent="0.3">
      <c r="A643" s="62"/>
      <c r="B643" s="62"/>
      <c r="C643" s="62"/>
      <c r="D643" s="62"/>
      <c r="E643" s="62"/>
      <c r="F643" s="62"/>
      <c r="G643" s="62"/>
      <c r="H643" s="62"/>
      <c r="I643" s="62"/>
      <c r="J643" s="62"/>
      <c r="K643" s="62"/>
      <c r="L643" s="62"/>
      <c r="M643" s="62"/>
      <c r="N643" s="62"/>
    </row>
    <row r="644" spans="1:14" s="61" customFormat="1" x14ac:dyDescent="0.3">
      <c r="A644" s="62"/>
      <c r="B644" s="62"/>
      <c r="C644" s="62"/>
      <c r="D644" s="62"/>
      <c r="E644" s="62"/>
      <c r="F644" s="62"/>
      <c r="G644" s="62"/>
      <c r="H644" s="62"/>
      <c r="I644" s="62"/>
      <c r="J644" s="62"/>
      <c r="K644" s="62"/>
      <c r="L644" s="62"/>
      <c r="M644" s="62"/>
      <c r="N644" s="62"/>
    </row>
    <row r="645" spans="1:14" s="61" customFormat="1" x14ac:dyDescent="0.3">
      <c r="A645" s="62"/>
      <c r="B645" s="62"/>
      <c r="C645" s="62"/>
      <c r="D645" s="62"/>
      <c r="E645" s="62"/>
      <c r="F645" s="62"/>
      <c r="G645" s="62"/>
      <c r="H645" s="62"/>
      <c r="I645" s="62"/>
      <c r="J645" s="62"/>
      <c r="K645" s="62"/>
      <c r="L645" s="62"/>
      <c r="M645" s="62"/>
      <c r="N645" s="62"/>
    </row>
    <row r="646" spans="1:14" s="61" customFormat="1" x14ac:dyDescent="0.3">
      <c r="A646" s="62"/>
      <c r="B646" s="62"/>
      <c r="C646" s="62"/>
      <c r="D646" s="62"/>
      <c r="E646" s="62"/>
      <c r="F646" s="62"/>
      <c r="G646" s="62"/>
      <c r="H646" s="62"/>
      <c r="I646" s="62"/>
      <c r="J646" s="62"/>
      <c r="K646" s="62"/>
      <c r="L646" s="62"/>
      <c r="M646" s="62"/>
      <c r="N646" s="62"/>
    </row>
    <row r="647" spans="1:14" s="61" customFormat="1" x14ac:dyDescent="0.3">
      <c r="A647" s="62"/>
      <c r="B647" s="62"/>
      <c r="C647" s="62"/>
      <c r="D647" s="62"/>
      <c r="E647" s="62"/>
      <c r="F647" s="62"/>
      <c r="G647" s="62"/>
      <c r="H647" s="62"/>
      <c r="I647" s="62"/>
      <c r="J647" s="62"/>
      <c r="K647" s="62"/>
      <c r="L647" s="62"/>
      <c r="M647" s="62"/>
      <c r="N647" s="62"/>
    </row>
    <row r="648" spans="1:14" s="61" customFormat="1" x14ac:dyDescent="0.3">
      <c r="A648" s="62"/>
      <c r="B648" s="62"/>
      <c r="C648" s="62"/>
      <c r="D648" s="62"/>
      <c r="E648" s="62"/>
      <c r="F648" s="62"/>
      <c r="G648" s="62"/>
      <c r="H648" s="62"/>
      <c r="I648" s="62"/>
      <c r="J648" s="62"/>
      <c r="K648" s="62"/>
      <c r="L648" s="62"/>
      <c r="M648" s="62"/>
      <c r="N648" s="62"/>
    </row>
    <row r="649" spans="1:14" s="61" customFormat="1" x14ac:dyDescent="0.3">
      <c r="A649" s="62"/>
      <c r="B649" s="62"/>
      <c r="C649" s="62"/>
      <c r="D649" s="62"/>
      <c r="E649" s="62"/>
      <c r="F649" s="62"/>
      <c r="G649" s="62"/>
      <c r="H649" s="62"/>
      <c r="I649" s="62"/>
      <c r="J649" s="62"/>
      <c r="K649" s="62"/>
      <c r="L649" s="62"/>
      <c r="M649" s="62"/>
      <c r="N649" s="62"/>
    </row>
    <row r="650" spans="1:14" s="61" customFormat="1" x14ac:dyDescent="0.3">
      <c r="A650" s="62"/>
      <c r="B650" s="62"/>
      <c r="C650" s="62"/>
      <c r="D650" s="62"/>
      <c r="E650" s="62"/>
      <c r="F650" s="62"/>
      <c r="G650" s="62"/>
      <c r="H650" s="62"/>
      <c r="I650" s="62"/>
      <c r="J650" s="62"/>
      <c r="K650" s="62"/>
      <c r="L650" s="62"/>
      <c r="M650" s="62"/>
      <c r="N650" s="62"/>
    </row>
    <row r="651" spans="1:14" s="61" customFormat="1" x14ac:dyDescent="0.3">
      <c r="A651" s="62"/>
      <c r="B651" s="62"/>
      <c r="C651" s="62"/>
      <c r="D651" s="62"/>
      <c r="E651" s="62"/>
      <c r="F651" s="62"/>
      <c r="G651" s="62"/>
      <c r="H651" s="62"/>
      <c r="I651" s="62"/>
      <c r="J651" s="62"/>
      <c r="K651" s="62"/>
      <c r="L651" s="62"/>
      <c r="M651" s="62"/>
      <c r="N651" s="62"/>
    </row>
    <row r="652" spans="1:14" s="61" customFormat="1" x14ac:dyDescent="0.3">
      <c r="A652" s="62"/>
      <c r="B652" s="62"/>
      <c r="C652" s="62"/>
      <c r="D652" s="62"/>
      <c r="E652" s="62"/>
      <c r="F652" s="62"/>
      <c r="G652" s="62"/>
      <c r="H652" s="62"/>
      <c r="I652" s="62"/>
      <c r="J652" s="62"/>
      <c r="K652" s="62"/>
      <c r="L652" s="62"/>
      <c r="M652" s="62"/>
      <c r="N652" s="62"/>
    </row>
    <row r="653" spans="1:14" s="61" customFormat="1" x14ac:dyDescent="0.3">
      <c r="A653" s="62"/>
      <c r="B653" s="62"/>
      <c r="C653" s="62"/>
      <c r="D653" s="62"/>
      <c r="E653" s="62"/>
      <c r="F653" s="62"/>
      <c r="G653" s="62"/>
      <c r="H653" s="62"/>
      <c r="I653" s="62"/>
      <c r="J653" s="62"/>
      <c r="K653" s="62"/>
      <c r="L653" s="62"/>
      <c r="M653" s="62"/>
      <c r="N653" s="62"/>
    </row>
    <row r="654" spans="1:14" s="61" customFormat="1" x14ac:dyDescent="0.3">
      <c r="A654" s="62"/>
      <c r="B654" s="62"/>
      <c r="C654" s="62"/>
      <c r="D654" s="62"/>
      <c r="E654" s="62"/>
      <c r="F654" s="62"/>
      <c r="G654" s="62"/>
      <c r="H654" s="62"/>
      <c r="I654" s="62"/>
      <c r="J654" s="62"/>
      <c r="K654" s="62"/>
      <c r="L654" s="62"/>
      <c r="M654" s="62"/>
      <c r="N654" s="62"/>
    </row>
    <row r="655" spans="1:14" s="61" customFormat="1" x14ac:dyDescent="0.3">
      <c r="A655" s="62"/>
      <c r="B655" s="62"/>
      <c r="C655" s="62"/>
      <c r="D655" s="62"/>
      <c r="E655" s="62"/>
      <c r="F655" s="62"/>
      <c r="G655" s="62"/>
      <c r="H655" s="62"/>
      <c r="I655" s="62"/>
      <c r="J655" s="62"/>
      <c r="K655" s="62"/>
      <c r="L655" s="62"/>
      <c r="M655" s="62"/>
      <c r="N655" s="62"/>
    </row>
    <row r="656" spans="1:14" s="61" customFormat="1" x14ac:dyDescent="0.3">
      <c r="A656" s="62"/>
      <c r="B656" s="62"/>
      <c r="C656" s="62"/>
      <c r="D656" s="62"/>
      <c r="E656" s="62"/>
      <c r="F656" s="62"/>
      <c r="G656" s="62"/>
      <c r="H656" s="62"/>
      <c r="I656" s="62"/>
      <c r="J656" s="62"/>
      <c r="K656" s="62"/>
      <c r="L656" s="62"/>
      <c r="M656" s="62"/>
      <c r="N656" s="62"/>
    </row>
    <row r="657" spans="1:14" s="61" customFormat="1" x14ac:dyDescent="0.3">
      <c r="A657" s="62"/>
      <c r="B657" s="62"/>
      <c r="C657" s="62"/>
      <c r="D657" s="62"/>
      <c r="E657" s="62"/>
      <c r="F657" s="62"/>
      <c r="G657" s="62"/>
      <c r="H657" s="62"/>
      <c r="I657" s="62"/>
      <c r="J657" s="62"/>
      <c r="K657" s="62"/>
      <c r="L657" s="62"/>
      <c r="M657" s="62"/>
      <c r="N657" s="62"/>
    </row>
    <row r="658" spans="1:14" s="61" customFormat="1" x14ac:dyDescent="0.3">
      <c r="A658" s="62"/>
      <c r="B658" s="62"/>
      <c r="C658" s="62"/>
      <c r="D658" s="62"/>
      <c r="E658" s="62"/>
      <c r="F658" s="62"/>
      <c r="G658" s="62"/>
      <c r="H658" s="62"/>
      <c r="I658" s="62"/>
      <c r="J658" s="62"/>
      <c r="K658" s="62"/>
      <c r="L658" s="62"/>
      <c r="M658" s="62"/>
      <c r="N658" s="62"/>
    </row>
    <row r="659" spans="1:14" s="61" customFormat="1" x14ac:dyDescent="0.3">
      <c r="A659" s="62"/>
      <c r="B659" s="62"/>
      <c r="C659" s="62"/>
      <c r="D659" s="62"/>
      <c r="E659" s="62"/>
      <c r="F659" s="62"/>
      <c r="G659" s="62"/>
      <c r="H659" s="62"/>
      <c r="I659" s="62"/>
      <c r="J659" s="62"/>
      <c r="K659" s="62"/>
      <c r="L659" s="62"/>
      <c r="M659" s="62"/>
      <c r="N659" s="62"/>
    </row>
    <row r="660" spans="1:14" s="61" customFormat="1" x14ac:dyDescent="0.3">
      <c r="A660" s="62"/>
      <c r="B660" s="62"/>
      <c r="C660" s="62"/>
      <c r="D660" s="62"/>
      <c r="E660" s="62"/>
      <c r="F660" s="62"/>
      <c r="G660" s="62"/>
      <c r="H660" s="62"/>
      <c r="I660" s="62"/>
      <c r="J660" s="62"/>
      <c r="K660" s="62"/>
      <c r="L660" s="62"/>
      <c r="M660" s="62"/>
      <c r="N660" s="62"/>
    </row>
    <row r="661" spans="1:14" s="61" customFormat="1" x14ac:dyDescent="0.3">
      <c r="A661" s="62"/>
      <c r="B661" s="62"/>
      <c r="C661" s="62"/>
      <c r="D661" s="62"/>
      <c r="E661" s="62"/>
      <c r="F661" s="62"/>
      <c r="G661" s="62"/>
      <c r="H661" s="62"/>
      <c r="I661" s="62"/>
      <c r="J661" s="62"/>
      <c r="K661" s="62"/>
      <c r="L661" s="62"/>
      <c r="M661" s="62"/>
      <c r="N661" s="62"/>
    </row>
    <row r="662" spans="1:14" s="61" customFormat="1" x14ac:dyDescent="0.3">
      <c r="A662" s="62"/>
      <c r="B662" s="62"/>
      <c r="C662" s="62"/>
      <c r="D662" s="62"/>
      <c r="E662" s="62"/>
      <c r="F662" s="62"/>
      <c r="G662" s="62"/>
      <c r="H662" s="62"/>
      <c r="I662" s="62"/>
      <c r="J662" s="62"/>
      <c r="K662" s="62"/>
      <c r="L662" s="62"/>
      <c r="M662" s="62"/>
      <c r="N662" s="62"/>
    </row>
    <row r="663" spans="1:14" s="61" customFormat="1" x14ac:dyDescent="0.3">
      <c r="A663" s="62"/>
      <c r="B663" s="62"/>
      <c r="C663" s="62"/>
      <c r="D663" s="62"/>
      <c r="E663" s="62"/>
      <c r="F663" s="62"/>
      <c r="G663" s="62"/>
      <c r="H663" s="62"/>
      <c r="I663" s="62"/>
      <c r="J663" s="62"/>
      <c r="K663" s="62"/>
      <c r="L663" s="62"/>
      <c r="M663" s="62"/>
      <c r="N663" s="62"/>
    </row>
    <row r="664" spans="1:14" s="61" customFormat="1" x14ac:dyDescent="0.3">
      <c r="A664" s="62"/>
      <c r="B664" s="62"/>
      <c r="C664" s="62"/>
      <c r="D664" s="62"/>
      <c r="E664" s="62"/>
      <c r="F664" s="62"/>
      <c r="G664" s="62"/>
      <c r="H664" s="62"/>
      <c r="I664" s="62"/>
      <c r="J664" s="62"/>
      <c r="K664" s="62"/>
      <c r="L664" s="62"/>
      <c r="M664" s="62"/>
      <c r="N664" s="62"/>
    </row>
    <row r="665" spans="1:14" s="61" customFormat="1" x14ac:dyDescent="0.3">
      <c r="A665" s="62"/>
      <c r="B665" s="62"/>
      <c r="C665" s="62"/>
      <c r="D665" s="62"/>
      <c r="E665" s="62"/>
      <c r="F665" s="62"/>
      <c r="G665" s="62"/>
      <c r="H665" s="62"/>
      <c r="I665" s="62"/>
      <c r="J665" s="62"/>
      <c r="K665" s="62"/>
      <c r="L665" s="62"/>
      <c r="M665" s="62"/>
      <c r="N665" s="62"/>
    </row>
    <row r="666" spans="1:14" s="61" customFormat="1" x14ac:dyDescent="0.3">
      <c r="A666" s="62"/>
      <c r="B666" s="62"/>
      <c r="C666" s="62"/>
      <c r="D666" s="62"/>
      <c r="E666" s="62"/>
      <c r="F666" s="62"/>
      <c r="G666" s="62"/>
      <c r="H666" s="62"/>
      <c r="I666" s="62"/>
      <c r="J666" s="62"/>
      <c r="K666" s="62"/>
      <c r="L666" s="62"/>
      <c r="M666" s="62"/>
      <c r="N666" s="62"/>
    </row>
    <row r="667" spans="1:14" s="61" customFormat="1" x14ac:dyDescent="0.3">
      <c r="A667" s="62"/>
      <c r="B667" s="62"/>
      <c r="C667" s="62"/>
      <c r="D667" s="62"/>
      <c r="E667" s="62"/>
      <c r="F667" s="62"/>
      <c r="G667" s="62"/>
      <c r="H667" s="62"/>
      <c r="I667" s="62"/>
      <c r="J667" s="62"/>
      <c r="K667" s="62"/>
      <c r="L667" s="62"/>
      <c r="M667" s="62"/>
      <c r="N667" s="62"/>
    </row>
    <row r="668" spans="1:14" s="61" customFormat="1" x14ac:dyDescent="0.3">
      <c r="A668" s="62"/>
      <c r="B668" s="62"/>
      <c r="C668" s="62"/>
      <c r="D668" s="62"/>
      <c r="E668" s="62"/>
      <c r="F668" s="62"/>
      <c r="G668" s="62"/>
      <c r="H668" s="62"/>
      <c r="I668" s="62"/>
      <c r="J668" s="62"/>
      <c r="K668" s="62"/>
      <c r="L668" s="62"/>
      <c r="M668" s="62"/>
      <c r="N668" s="62"/>
    </row>
    <row r="669" spans="1:14" s="61" customFormat="1" x14ac:dyDescent="0.3">
      <c r="A669" s="62"/>
      <c r="B669" s="62"/>
      <c r="C669" s="62"/>
      <c r="D669" s="62"/>
      <c r="E669" s="62"/>
      <c r="F669" s="62"/>
      <c r="G669" s="62"/>
      <c r="H669" s="62"/>
      <c r="I669" s="62"/>
      <c r="J669" s="62"/>
      <c r="K669" s="62"/>
      <c r="L669" s="62"/>
      <c r="M669" s="62"/>
      <c r="N669" s="62"/>
    </row>
    <row r="670" spans="1:14" s="61" customFormat="1" x14ac:dyDescent="0.3">
      <c r="A670" s="62"/>
      <c r="B670" s="62"/>
      <c r="C670" s="62"/>
      <c r="D670" s="62"/>
      <c r="E670" s="62"/>
      <c r="F670" s="62"/>
      <c r="G670" s="62"/>
      <c r="H670" s="62"/>
      <c r="I670" s="62"/>
      <c r="J670" s="62"/>
      <c r="K670" s="62"/>
      <c r="L670" s="62"/>
      <c r="M670" s="62"/>
      <c r="N670" s="62"/>
    </row>
    <row r="671" spans="1:14" s="61" customFormat="1" x14ac:dyDescent="0.3">
      <c r="A671" s="62"/>
      <c r="B671" s="62"/>
      <c r="C671" s="62"/>
      <c r="D671" s="62"/>
      <c r="E671" s="62"/>
      <c r="F671" s="62"/>
      <c r="G671" s="62"/>
      <c r="H671" s="62"/>
      <c r="I671" s="62"/>
      <c r="J671" s="62"/>
      <c r="K671" s="62"/>
      <c r="L671" s="62"/>
      <c r="M671" s="62"/>
      <c r="N671" s="62"/>
    </row>
    <row r="672" spans="1:14" s="61" customFormat="1" x14ac:dyDescent="0.3">
      <c r="A672" s="62"/>
      <c r="B672" s="62"/>
      <c r="C672" s="62"/>
      <c r="D672" s="62"/>
      <c r="E672" s="62"/>
      <c r="F672" s="62"/>
      <c r="G672" s="62"/>
      <c r="H672" s="62"/>
      <c r="I672" s="62"/>
      <c r="J672" s="62"/>
      <c r="K672" s="62"/>
      <c r="L672" s="62"/>
      <c r="M672" s="62"/>
      <c r="N672" s="62"/>
    </row>
    <row r="673" spans="1:14" s="61" customFormat="1" x14ac:dyDescent="0.3">
      <c r="A673" s="62"/>
      <c r="B673" s="62"/>
      <c r="C673" s="62"/>
      <c r="D673" s="62"/>
      <c r="E673" s="62"/>
      <c r="F673" s="62"/>
      <c r="G673" s="62"/>
      <c r="H673" s="62"/>
      <c r="I673" s="62"/>
      <c r="J673" s="62"/>
      <c r="K673" s="62"/>
      <c r="L673" s="62"/>
      <c r="M673" s="62"/>
      <c r="N673" s="62"/>
    </row>
    <row r="674" spans="1:14" s="61" customFormat="1" x14ac:dyDescent="0.3">
      <c r="A674" s="62"/>
      <c r="B674" s="62"/>
      <c r="C674" s="62"/>
      <c r="D674" s="62"/>
      <c r="E674" s="62"/>
      <c r="F674" s="62"/>
      <c r="G674" s="62"/>
      <c r="H674" s="62"/>
      <c r="I674" s="62"/>
      <c r="J674" s="62"/>
      <c r="K674" s="62"/>
      <c r="L674" s="62"/>
      <c r="M674" s="62"/>
      <c r="N674" s="62"/>
    </row>
    <row r="675" spans="1:14" s="61" customFormat="1" x14ac:dyDescent="0.3">
      <c r="A675" s="62"/>
      <c r="B675" s="62"/>
      <c r="C675" s="62"/>
      <c r="D675" s="62"/>
      <c r="E675" s="62"/>
      <c r="F675" s="62"/>
      <c r="G675" s="62"/>
      <c r="H675" s="62"/>
      <c r="I675" s="62"/>
      <c r="J675" s="62"/>
      <c r="K675" s="62"/>
      <c r="L675" s="62"/>
      <c r="M675" s="62"/>
      <c r="N675" s="62"/>
    </row>
    <row r="676" spans="1:14" s="61" customFormat="1" x14ac:dyDescent="0.3">
      <c r="A676" s="62"/>
      <c r="B676" s="62"/>
      <c r="C676" s="62"/>
      <c r="D676" s="62"/>
      <c r="E676" s="62"/>
      <c r="F676" s="62"/>
      <c r="G676" s="62"/>
      <c r="H676" s="62"/>
      <c r="I676" s="62"/>
      <c r="J676" s="62"/>
      <c r="K676" s="62"/>
      <c r="L676" s="62"/>
      <c r="M676" s="62"/>
      <c r="N676" s="62"/>
    </row>
    <row r="677" spans="1:14" s="61" customFormat="1" x14ac:dyDescent="0.3">
      <c r="A677" s="62"/>
      <c r="B677" s="62"/>
      <c r="C677" s="62"/>
      <c r="D677" s="62"/>
      <c r="E677" s="62"/>
      <c r="F677" s="62"/>
      <c r="G677" s="62"/>
      <c r="H677" s="62"/>
      <c r="I677" s="62"/>
      <c r="J677" s="62"/>
      <c r="K677" s="62"/>
      <c r="L677" s="62"/>
      <c r="M677" s="62"/>
      <c r="N677" s="62"/>
    </row>
    <row r="678" spans="1:14" s="61" customFormat="1" x14ac:dyDescent="0.3">
      <c r="A678" s="62"/>
      <c r="B678" s="62"/>
      <c r="C678" s="62"/>
      <c r="D678" s="62"/>
      <c r="E678" s="62"/>
      <c r="F678" s="62"/>
      <c r="G678" s="62"/>
      <c r="H678" s="62"/>
      <c r="I678" s="62"/>
      <c r="J678" s="62"/>
      <c r="K678" s="62"/>
      <c r="L678" s="62"/>
      <c r="M678" s="62"/>
      <c r="N678" s="62"/>
    </row>
    <row r="679" spans="1:14" s="61" customFormat="1" x14ac:dyDescent="0.3">
      <c r="A679" s="62"/>
      <c r="B679" s="62"/>
      <c r="C679" s="62"/>
      <c r="D679" s="62"/>
      <c r="E679" s="62"/>
      <c r="F679" s="62"/>
      <c r="G679" s="62"/>
      <c r="H679" s="62"/>
      <c r="I679" s="62"/>
      <c r="J679" s="62"/>
      <c r="K679" s="62"/>
      <c r="L679" s="62"/>
      <c r="M679" s="62"/>
      <c r="N679" s="62"/>
    </row>
    <row r="680" spans="1:14" s="61" customFormat="1" x14ac:dyDescent="0.3">
      <c r="A680" s="62"/>
      <c r="B680" s="62"/>
      <c r="C680" s="62"/>
      <c r="D680" s="62"/>
      <c r="E680" s="62"/>
      <c r="F680" s="62"/>
      <c r="G680" s="62"/>
      <c r="H680" s="62"/>
      <c r="I680" s="62"/>
      <c r="J680" s="62"/>
      <c r="K680" s="62"/>
      <c r="L680" s="62"/>
      <c r="M680" s="62"/>
      <c r="N680" s="62"/>
    </row>
    <row r="681" spans="1:14" s="61" customFormat="1" x14ac:dyDescent="0.3">
      <c r="A681" s="62"/>
      <c r="B681" s="62"/>
      <c r="C681" s="62"/>
      <c r="D681" s="62"/>
      <c r="E681" s="62"/>
      <c r="F681" s="62"/>
      <c r="G681" s="62"/>
      <c r="H681" s="62"/>
      <c r="I681" s="62"/>
      <c r="J681" s="62"/>
      <c r="K681" s="62"/>
      <c r="L681" s="62"/>
      <c r="M681" s="62"/>
      <c r="N681" s="62"/>
    </row>
    <row r="682" spans="1:14" s="61" customFormat="1" x14ac:dyDescent="0.3">
      <c r="A682" s="62"/>
      <c r="B682" s="62"/>
      <c r="C682" s="62"/>
      <c r="D682" s="62"/>
      <c r="E682" s="62"/>
      <c r="F682" s="62"/>
      <c r="G682" s="62"/>
      <c r="H682" s="62"/>
      <c r="I682" s="62"/>
      <c r="J682" s="62"/>
      <c r="K682" s="62"/>
      <c r="L682" s="62"/>
      <c r="M682" s="62"/>
      <c r="N682" s="62"/>
    </row>
    <row r="683" spans="1:14" s="61" customFormat="1" x14ac:dyDescent="0.3">
      <c r="A683" s="62"/>
      <c r="B683" s="62"/>
      <c r="C683" s="62"/>
      <c r="D683" s="62"/>
      <c r="E683" s="62"/>
      <c r="F683" s="62"/>
      <c r="G683" s="62"/>
      <c r="H683" s="62"/>
      <c r="I683" s="62"/>
      <c r="J683" s="62"/>
      <c r="K683" s="62"/>
      <c r="L683" s="62"/>
      <c r="M683" s="62"/>
      <c r="N683" s="62"/>
    </row>
    <row r="684" spans="1:14" s="61" customFormat="1" x14ac:dyDescent="0.3">
      <c r="A684" s="62"/>
      <c r="B684" s="62"/>
      <c r="C684" s="62"/>
      <c r="D684" s="62"/>
      <c r="E684" s="62"/>
      <c r="F684" s="62"/>
      <c r="G684" s="62"/>
      <c r="H684" s="62"/>
      <c r="I684" s="62"/>
      <c r="J684" s="62"/>
      <c r="K684" s="62"/>
      <c r="L684" s="62"/>
      <c r="M684" s="62"/>
      <c r="N684" s="62"/>
    </row>
    <row r="685" spans="1:14" s="61" customFormat="1" x14ac:dyDescent="0.3">
      <c r="A685" s="62"/>
      <c r="B685" s="62"/>
      <c r="C685" s="62"/>
      <c r="D685" s="62"/>
      <c r="E685" s="62"/>
      <c r="F685" s="62"/>
      <c r="G685" s="62"/>
      <c r="H685" s="62"/>
      <c r="I685" s="62"/>
      <c r="J685" s="62"/>
      <c r="K685" s="62"/>
      <c r="L685" s="62"/>
      <c r="M685" s="62"/>
      <c r="N685" s="62"/>
    </row>
    <row r="686" spans="1:14" s="61" customFormat="1" x14ac:dyDescent="0.3">
      <c r="A686" s="62"/>
      <c r="B686" s="62"/>
      <c r="C686" s="62"/>
      <c r="D686" s="62"/>
      <c r="E686" s="62"/>
      <c r="F686" s="62"/>
      <c r="G686" s="62"/>
      <c r="H686" s="62"/>
      <c r="I686" s="62"/>
      <c r="J686" s="62"/>
      <c r="K686" s="62"/>
      <c r="L686" s="62"/>
      <c r="M686" s="62"/>
      <c r="N686" s="62"/>
    </row>
    <row r="687" spans="1:14" s="61" customFormat="1" x14ac:dyDescent="0.3">
      <c r="A687" s="62"/>
      <c r="B687" s="62"/>
      <c r="C687" s="62"/>
      <c r="D687" s="62"/>
      <c r="E687" s="62"/>
      <c r="F687" s="62"/>
      <c r="G687" s="62"/>
      <c r="H687" s="62"/>
      <c r="I687" s="62"/>
      <c r="J687" s="62"/>
      <c r="K687" s="62"/>
      <c r="L687" s="62"/>
      <c r="M687" s="62"/>
      <c r="N687" s="62"/>
    </row>
    <row r="688" spans="1:14" s="61" customFormat="1" x14ac:dyDescent="0.3">
      <c r="A688" s="62"/>
      <c r="B688" s="62"/>
      <c r="C688" s="62"/>
      <c r="D688" s="62"/>
      <c r="E688" s="62"/>
      <c r="F688" s="62"/>
      <c r="G688" s="62"/>
      <c r="H688" s="62"/>
      <c r="I688" s="62"/>
      <c r="J688" s="62"/>
      <c r="K688" s="62"/>
      <c r="L688" s="62"/>
      <c r="M688" s="62"/>
      <c r="N688" s="62"/>
    </row>
  </sheetData>
  <autoFilter ref="N1:N688"/>
  <mergeCells count="20">
    <mergeCell ref="A16:A17"/>
    <mergeCell ref="B16:B17"/>
    <mergeCell ref="C16:C17"/>
    <mergeCell ref="D16:D17"/>
    <mergeCell ref="E16:E17"/>
    <mergeCell ref="F6:O6"/>
    <mergeCell ref="F7:O7"/>
    <mergeCell ref="G16:G17"/>
    <mergeCell ref="H16:H17"/>
    <mergeCell ref="F16:F17"/>
    <mergeCell ref="O16:O17"/>
    <mergeCell ref="N16:N17"/>
    <mergeCell ref="I16:I17"/>
    <mergeCell ref="J16:K16"/>
    <mergeCell ref="L16:M16"/>
    <mergeCell ref="A1:O1"/>
    <mergeCell ref="A2:O2"/>
    <mergeCell ref="A3:O3"/>
    <mergeCell ref="A4:O4"/>
    <mergeCell ref="A5:O5"/>
  </mergeCells>
  <pageMargins left="1.6535433070866143" right="0.11811023622047245" top="0.27559055118110237" bottom="0.23622047244094491" header="0" footer="0"/>
  <pageSetup paperSize="9" scale="55" orientation="landscape" r:id="rId1"/>
  <headerFooter alignWithMargins="0"/>
  <ignoredErrors>
    <ignoredError sqref="N26:O26 O33:O37 N45:O45 O60:O65 O70 O72:O73 N73 N75:O75 N78:O78 N80:O80 N33 N35 N37 N63 N65 N71 O79 N85:O85 O84 O89:O90 N90 N95:O95 N97:O97 O94 O96 O101:O102 N102 N104:O104 N110:O110 N112:O112 N114:O114 O113 N119:O119 O118 O120:O121 N121 O122:O123 N123 N131:O131 N141:O141 O145:O147 N146 N148:O148 N150:O150 N154:O154 N157:O157 N164:O164 N168:O168 N175:O175 N178:O178 N183:O183 O184:O187 N185 N187 N192:O192 N194:O194 N196:O196 O203:O206 N204 N206 N208:O208 O207 N215:O215 N219:O219 N223:O223 N233:O233 N242:O242 N245:O245 O246:O248 N247 N249:O249 N251:O251 O250 O252:O253 N253 N260:O260 O261:O263 N262 O269:O270 N270 O275:O278 N276 N278 N280:O280 O279 O281:O282 N282 O287 N289:O289 O293:O294 N294 O298:O301 N299 N301 N306:O306 O305 N308:O308 N310:O310 O307 O309 O311 N319 N321 N323" formula="1"/>
  </ignoredErrors>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F619"/>
  <sheetViews>
    <sheetView showGridLines="0" tabSelected="1" topLeftCell="A10" zoomScale="110" zoomScaleNormal="110" workbookViewId="0">
      <selection activeCell="F20" sqref="F20"/>
    </sheetView>
  </sheetViews>
  <sheetFormatPr baseColWidth="10" defaultColWidth="11.42578125" defaultRowHeight="15.75" x14ac:dyDescent="0.3"/>
  <cols>
    <col min="1" max="1" width="5.42578125" style="2" customWidth="1"/>
    <col min="2" max="2" width="5.28515625" style="2" customWidth="1"/>
    <col min="3" max="4" width="5" style="2" customWidth="1"/>
    <col min="5" max="5" width="5.28515625" style="2" customWidth="1"/>
    <col min="6" max="6" width="57.28515625" style="2" customWidth="1"/>
    <col min="7" max="7" width="15.85546875" style="2" customWidth="1"/>
    <col min="8" max="8" width="14.28515625" style="2" customWidth="1"/>
    <col min="9" max="9" width="14.85546875" style="2" customWidth="1"/>
    <col min="10" max="10" width="15.42578125" style="2" customWidth="1"/>
    <col min="11" max="11" width="11.42578125" style="1"/>
    <col min="12" max="13" width="11.42578125" style="61"/>
    <col min="14" max="14" width="13.85546875" style="61" bestFit="1" customWidth="1"/>
    <col min="15" max="58" width="11.42578125" style="61"/>
    <col min="59" max="16384" width="11.42578125" style="1"/>
  </cols>
  <sheetData>
    <row r="1" spans="1:11" s="1" customFormat="1" ht="15.75" customHeight="1" x14ac:dyDescent="0.2">
      <c r="A1" s="491" t="str">
        <f>+PPNE1!B1</f>
        <v>Plan Operativo Anual</v>
      </c>
      <c r="B1" s="492"/>
      <c r="C1" s="492"/>
      <c r="D1" s="492"/>
      <c r="E1" s="492"/>
      <c r="F1" s="492"/>
      <c r="G1" s="492"/>
      <c r="H1" s="492"/>
      <c r="I1" s="492"/>
      <c r="J1" s="492"/>
      <c r="K1" s="493"/>
    </row>
    <row r="2" spans="1:11" s="1" customFormat="1" ht="15.75" customHeight="1" x14ac:dyDescent="0.25">
      <c r="A2" s="494" t="s">
        <v>269</v>
      </c>
      <c r="B2" s="485"/>
      <c r="C2" s="485"/>
      <c r="D2" s="485"/>
      <c r="E2" s="485"/>
      <c r="F2" s="485"/>
      <c r="G2" s="485"/>
      <c r="H2" s="485"/>
      <c r="I2" s="485"/>
      <c r="J2" s="485"/>
      <c r="K2" s="495"/>
    </row>
    <row r="3" spans="1:11" s="1" customFormat="1" ht="15.75" customHeight="1" x14ac:dyDescent="0.25">
      <c r="A3" s="496" t="s">
        <v>270</v>
      </c>
      <c r="B3" s="487"/>
      <c r="C3" s="487"/>
      <c r="D3" s="487"/>
      <c r="E3" s="487"/>
      <c r="F3" s="487"/>
      <c r="G3" s="487"/>
      <c r="H3" s="487"/>
      <c r="I3" s="487"/>
      <c r="J3" s="487"/>
      <c r="K3" s="497"/>
    </row>
    <row r="4" spans="1:11" s="1" customFormat="1" ht="15.75" customHeight="1" x14ac:dyDescent="0.2">
      <c r="A4" s="488" t="s">
        <v>211</v>
      </c>
      <c r="B4" s="489"/>
      <c r="C4" s="489"/>
      <c r="D4" s="489"/>
      <c r="E4" s="489"/>
      <c r="F4" s="489"/>
      <c r="G4" s="489"/>
      <c r="H4" s="489"/>
      <c r="I4" s="489"/>
      <c r="J4" s="489"/>
      <c r="K4" s="498"/>
    </row>
    <row r="5" spans="1:11" s="1" customFormat="1" ht="15.75" customHeight="1" x14ac:dyDescent="0.2">
      <c r="A5" s="488">
        <f>+PPNE1!C5</f>
        <v>2026</v>
      </c>
      <c r="B5" s="489"/>
      <c r="C5" s="489"/>
      <c r="D5" s="489"/>
      <c r="E5" s="489"/>
      <c r="F5" s="489"/>
      <c r="G5" s="489"/>
      <c r="H5" s="489"/>
      <c r="I5" s="489"/>
      <c r="J5" s="489"/>
      <c r="K5" s="498"/>
    </row>
    <row r="6" spans="1:11" s="1" customFormat="1" ht="15.75" customHeight="1" x14ac:dyDescent="0.2">
      <c r="A6" s="15" t="s">
        <v>214</v>
      </c>
      <c r="B6" s="5"/>
      <c r="C6" s="5"/>
      <c r="D6" s="5"/>
      <c r="E6" s="5"/>
      <c r="F6" s="490" t="str">
        <f>+PPNE1!B6</f>
        <v>Cibao Norte</v>
      </c>
      <c r="G6" s="490"/>
      <c r="H6" s="490"/>
      <c r="I6" s="490"/>
      <c r="J6" s="490"/>
      <c r="K6" s="499"/>
    </row>
    <row r="7" spans="1:11" s="1" customFormat="1" ht="15.75" customHeight="1" x14ac:dyDescent="0.2">
      <c r="A7" s="18" t="s">
        <v>213</v>
      </c>
      <c r="B7" s="19"/>
      <c r="C7" s="19"/>
      <c r="D7" s="16"/>
      <c r="E7" s="19"/>
      <c r="F7" s="500">
        <f>+PPNE1!B7</f>
        <v>0</v>
      </c>
      <c r="G7" s="500"/>
      <c r="H7" s="500"/>
      <c r="I7" s="500"/>
      <c r="J7" s="500"/>
      <c r="K7" s="501"/>
    </row>
    <row r="8" spans="1:11" s="1" customFormat="1" ht="15.75" customHeight="1" x14ac:dyDescent="0.2">
      <c r="A8" s="22" t="s">
        <v>46</v>
      </c>
      <c r="B8" s="23"/>
      <c r="C8" s="23"/>
      <c r="D8" s="23"/>
      <c r="E8" s="23"/>
      <c r="F8" s="23"/>
      <c r="G8" s="23"/>
      <c r="H8" s="23"/>
      <c r="I8" s="23"/>
      <c r="J8" s="23"/>
      <c r="K8" s="24"/>
    </row>
    <row r="9" spans="1:11" s="1" customFormat="1" ht="13.5" x14ac:dyDescent="0.25">
      <c r="A9" s="41" t="s">
        <v>212</v>
      </c>
      <c r="B9" s="3"/>
      <c r="C9" s="3"/>
      <c r="D9" s="3"/>
      <c r="E9" s="42"/>
      <c r="F9" s="43"/>
      <c r="G9" s="57">
        <f>+PPNE3!F16</f>
        <v>19454970</v>
      </c>
      <c r="H9" s="40"/>
      <c r="I9" s="40"/>
      <c r="J9" s="40"/>
      <c r="K9" s="44"/>
    </row>
    <row r="10" spans="1:11" s="1" customFormat="1" ht="13.5" x14ac:dyDescent="0.25">
      <c r="A10" s="41" t="s">
        <v>41</v>
      </c>
      <c r="B10" s="3"/>
      <c r="C10" s="3"/>
      <c r="D10" s="3"/>
      <c r="E10" s="42"/>
      <c r="F10" s="43"/>
      <c r="G10" s="57">
        <f>+PPNE3!F25</f>
        <v>147600000</v>
      </c>
      <c r="H10" s="40"/>
      <c r="I10" s="40"/>
      <c r="J10" s="40"/>
      <c r="K10" s="44"/>
    </row>
    <row r="11" spans="1:11" s="1" customFormat="1" ht="13.5" x14ac:dyDescent="0.25">
      <c r="A11" s="41" t="s">
        <v>279</v>
      </c>
      <c r="B11" s="3"/>
      <c r="C11" s="3"/>
      <c r="D11" s="3"/>
      <c r="E11" s="42"/>
      <c r="F11" s="43"/>
      <c r="G11" s="57">
        <f>+PPNE3!F15</f>
        <v>0</v>
      </c>
      <c r="H11" s="40"/>
      <c r="I11" s="40"/>
      <c r="J11" s="40"/>
      <c r="K11" s="44"/>
    </row>
    <row r="12" spans="1:11" s="1" customFormat="1" ht="13.5" x14ac:dyDescent="0.25">
      <c r="A12" s="41" t="s">
        <v>42</v>
      </c>
      <c r="B12" s="3"/>
      <c r="C12" s="3"/>
      <c r="D12" s="3"/>
      <c r="E12" s="42"/>
      <c r="F12" s="43"/>
      <c r="G12" s="57">
        <f>+PPNE3!F9+PPNE3!F17+PPNE3!F21+PPNE3!F22</f>
        <v>35000000</v>
      </c>
      <c r="H12" s="40"/>
      <c r="I12" s="40"/>
      <c r="J12" s="40"/>
      <c r="K12" s="44"/>
    </row>
    <row r="13" spans="1:11" s="1" customFormat="1" ht="13.5" x14ac:dyDescent="0.25">
      <c r="A13" s="45" t="s">
        <v>52</v>
      </c>
      <c r="B13" s="3"/>
      <c r="C13" s="3"/>
      <c r="D13" s="3"/>
      <c r="E13" s="42"/>
      <c r="F13" s="43"/>
      <c r="G13" s="58">
        <f>+PPNE3!F18</f>
        <v>0</v>
      </c>
      <c r="H13" s="40"/>
      <c r="I13" s="40"/>
      <c r="J13" s="40"/>
      <c r="K13" s="44"/>
    </row>
    <row r="14" spans="1:11" s="1" customFormat="1" ht="14.25" thickBot="1" x14ac:dyDescent="0.3">
      <c r="A14" s="33" t="s">
        <v>63</v>
      </c>
      <c r="B14" s="34"/>
      <c r="C14" s="34"/>
      <c r="D14" s="34"/>
      <c r="E14" s="35"/>
      <c r="F14" s="36"/>
      <c r="G14" s="37">
        <f>SUM(G9:G13)</f>
        <v>202054970</v>
      </c>
      <c r="H14" s="38"/>
      <c r="I14" s="38"/>
      <c r="J14" s="38"/>
      <c r="K14" s="39"/>
    </row>
    <row r="15" spans="1:11" s="1" customFormat="1" ht="15.75" customHeight="1" thickTop="1" x14ac:dyDescent="0.2">
      <c r="A15" s="25" t="s">
        <v>48</v>
      </c>
      <c r="B15" s="20"/>
      <c r="C15" s="20"/>
      <c r="D15" s="20"/>
      <c r="E15" s="20"/>
      <c r="F15" s="20"/>
      <c r="G15" s="20"/>
      <c r="H15" s="20"/>
      <c r="I15" s="20"/>
      <c r="J15" s="20"/>
      <c r="K15" s="26"/>
    </row>
    <row r="16" spans="1:11" s="1" customFormat="1" ht="19.5" customHeight="1" x14ac:dyDescent="0.2">
      <c r="A16" s="509" t="s">
        <v>64</v>
      </c>
      <c r="B16" s="509" t="s">
        <v>49</v>
      </c>
      <c r="C16" s="509" t="s">
        <v>4</v>
      </c>
      <c r="D16" s="509" t="s">
        <v>50</v>
      </c>
      <c r="E16" s="509" t="s">
        <v>20</v>
      </c>
      <c r="F16" s="503" t="s">
        <v>54</v>
      </c>
      <c r="G16" s="502" t="s">
        <v>51</v>
      </c>
      <c r="H16" s="502" t="s">
        <v>33</v>
      </c>
      <c r="I16" s="502" t="s">
        <v>280</v>
      </c>
      <c r="J16" s="505" t="s">
        <v>230</v>
      </c>
      <c r="K16" s="505" t="s">
        <v>19</v>
      </c>
    </row>
    <row r="17" spans="1:14" s="1" customFormat="1" ht="44.25" customHeight="1" x14ac:dyDescent="0.2">
      <c r="A17" s="509"/>
      <c r="B17" s="509"/>
      <c r="C17" s="509"/>
      <c r="D17" s="509"/>
      <c r="E17" s="509"/>
      <c r="F17" s="504"/>
      <c r="G17" s="502"/>
      <c r="H17" s="502"/>
      <c r="I17" s="502"/>
      <c r="J17" s="506"/>
      <c r="K17" s="506"/>
      <c r="L17" s="61"/>
      <c r="M17" s="61"/>
      <c r="N17" s="61"/>
    </row>
    <row r="18" spans="1:14" s="1" customFormat="1" ht="12.75" x14ac:dyDescent="0.2">
      <c r="A18" s="355">
        <v>2</v>
      </c>
      <c r="B18" s="356"/>
      <c r="C18" s="356"/>
      <c r="D18" s="356"/>
      <c r="E18" s="356"/>
      <c r="F18" s="357" t="s">
        <v>10</v>
      </c>
      <c r="G18" s="358">
        <f>+G19+G67+G170+G254+G270+G323</f>
        <v>19454970</v>
      </c>
      <c r="H18" s="358">
        <f t="shared" ref="H18:I18" si="0">+H19+H67+H170+H254+H270+H323</f>
        <v>183200000</v>
      </c>
      <c r="I18" s="358">
        <f t="shared" si="0"/>
        <v>0</v>
      </c>
      <c r="J18" s="358">
        <f>+J19+J67+J170+J254+J270+J323</f>
        <v>202054970</v>
      </c>
      <c r="K18" s="358">
        <f>+K19+K67+K170+K254+K270+K323</f>
        <v>100.24745741220818</v>
      </c>
      <c r="L18" s="61"/>
      <c r="M18" s="61"/>
      <c r="N18" s="61"/>
    </row>
    <row r="19" spans="1:14" s="1" customFormat="1" ht="12.75" x14ac:dyDescent="0.2">
      <c r="A19" s="359">
        <v>2</v>
      </c>
      <c r="B19" s="360">
        <v>1</v>
      </c>
      <c r="C19" s="360"/>
      <c r="D19" s="360"/>
      <c r="E19" s="360"/>
      <c r="F19" s="361" t="s">
        <v>231</v>
      </c>
      <c r="G19" s="362">
        <f>+G20+G42+G54+G58</f>
        <v>0</v>
      </c>
      <c r="H19" s="362">
        <f t="shared" ref="H19:J19" si="1">+H20+H42+H54+H58</f>
        <v>20810000</v>
      </c>
      <c r="I19" s="362">
        <f t="shared" si="1"/>
        <v>0</v>
      </c>
      <c r="J19" s="362">
        <f t="shared" si="1"/>
        <v>20810000</v>
      </c>
      <c r="K19" s="49">
        <f>+K20+K47+K63+K70+K78</f>
        <v>10.546634908312329</v>
      </c>
      <c r="L19" s="61"/>
      <c r="M19" s="61"/>
      <c r="N19" s="61"/>
    </row>
    <row r="20" spans="1:14" s="1" customFormat="1" ht="12.75" x14ac:dyDescent="0.2">
      <c r="A20" s="363">
        <v>2</v>
      </c>
      <c r="B20" s="364">
        <v>1</v>
      </c>
      <c r="C20" s="364">
        <v>1</v>
      </c>
      <c r="D20" s="364"/>
      <c r="E20" s="364"/>
      <c r="F20" s="365" t="s">
        <v>65</v>
      </c>
      <c r="G20" s="366">
        <f>+G21+G26+G33+G35+G37</f>
        <v>0</v>
      </c>
      <c r="H20" s="366">
        <f t="shared" ref="H20:I20" si="2">+H21+H26+H33+H35+H37</f>
        <v>6050000</v>
      </c>
      <c r="I20" s="366">
        <f t="shared" si="2"/>
        <v>0</v>
      </c>
      <c r="J20" s="366">
        <f>+J21+J26+J33+J35+J37</f>
        <v>6050000</v>
      </c>
      <c r="K20" s="50">
        <f>+K21+K28+K36+K38+K40+K45</f>
        <v>10.299177496104155</v>
      </c>
      <c r="L20" s="61"/>
      <c r="M20" s="61"/>
      <c r="N20" s="61"/>
    </row>
    <row r="21" spans="1:14" s="1" customFormat="1" ht="12.75" x14ac:dyDescent="0.2">
      <c r="A21" s="367">
        <v>2</v>
      </c>
      <c r="B21" s="368">
        <v>1</v>
      </c>
      <c r="C21" s="368">
        <v>1</v>
      </c>
      <c r="D21" s="368">
        <v>1</v>
      </c>
      <c r="E21" s="368"/>
      <c r="F21" s="369" t="s">
        <v>66</v>
      </c>
      <c r="G21" s="370">
        <f>SUM(G22:G25)</f>
        <v>0</v>
      </c>
      <c r="H21" s="370">
        <f t="shared" ref="H21:J21" si="3">SUM(H22:H25)</f>
        <v>5500000</v>
      </c>
      <c r="I21" s="370">
        <f t="shared" si="3"/>
        <v>0</v>
      </c>
      <c r="J21" s="370">
        <f t="shared" si="3"/>
        <v>5500000</v>
      </c>
      <c r="K21" s="51">
        <f>SUM(K22:K27)</f>
        <v>2.7220315342899015</v>
      </c>
      <c r="L21" s="61"/>
      <c r="M21" s="61"/>
      <c r="N21" s="61"/>
    </row>
    <row r="22" spans="1:14" s="1" customFormat="1" ht="12.75" x14ac:dyDescent="0.2">
      <c r="A22" s="371">
        <v>2</v>
      </c>
      <c r="B22" s="372">
        <v>1</v>
      </c>
      <c r="C22" s="372">
        <v>1</v>
      </c>
      <c r="D22" s="372">
        <v>1</v>
      </c>
      <c r="E22" s="372" t="s">
        <v>202</v>
      </c>
      <c r="F22" s="373" t="s">
        <v>232</v>
      </c>
      <c r="G22" s="374">
        <v>0</v>
      </c>
      <c r="H22" s="27">
        <v>5500000</v>
      </c>
      <c r="I22" s="27">
        <v>0</v>
      </c>
      <c r="J22" s="351">
        <f t="shared" ref="J22:J27" si="4">SUBTOTAL(9,G22:I22)</f>
        <v>5500000</v>
      </c>
      <c r="K22" s="354">
        <f>IFERROR(J22/$J$18*100,"0.00")</f>
        <v>2.7220315342899015</v>
      </c>
      <c r="L22" s="61"/>
      <c r="M22" s="61"/>
      <c r="N22" s="61"/>
    </row>
    <row r="23" spans="1:14" s="1" customFormat="1" ht="12.75" x14ac:dyDescent="0.2">
      <c r="A23" s="371">
        <v>2</v>
      </c>
      <c r="B23" s="372">
        <v>1</v>
      </c>
      <c r="C23" s="372">
        <v>1</v>
      </c>
      <c r="D23" s="372">
        <v>1</v>
      </c>
      <c r="E23" s="372" t="s">
        <v>203</v>
      </c>
      <c r="F23" s="375" t="s">
        <v>67</v>
      </c>
      <c r="G23" s="374">
        <v>0</v>
      </c>
      <c r="H23" s="27">
        <v>0</v>
      </c>
      <c r="I23" s="27">
        <v>0</v>
      </c>
      <c r="J23" s="351">
        <f t="shared" si="4"/>
        <v>0</v>
      </c>
      <c r="K23" s="354">
        <f t="shared" ref="K23:K27" si="5">IFERROR(J23/$J$18*100,"0.00")</f>
        <v>0</v>
      </c>
      <c r="L23" s="61"/>
      <c r="M23" s="61"/>
      <c r="N23" s="61"/>
    </row>
    <row r="24" spans="1:14" s="1" customFormat="1" ht="12.75" x14ac:dyDescent="0.2">
      <c r="A24" s="371">
        <v>2</v>
      </c>
      <c r="B24" s="372">
        <v>1</v>
      </c>
      <c r="C24" s="372">
        <v>1</v>
      </c>
      <c r="D24" s="372">
        <v>1</v>
      </c>
      <c r="E24" s="372" t="s">
        <v>208</v>
      </c>
      <c r="F24" s="375" t="s">
        <v>68</v>
      </c>
      <c r="G24" s="374">
        <v>0</v>
      </c>
      <c r="H24" s="27">
        <v>0</v>
      </c>
      <c r="I24" s="27">
        <v>0</v>
      </c>
      <c r="J24" s="351">
        <f t="shared" si="4"/>
        <v>0</v>
      </c>
      <c r="K24" s="354">
        <f t="shared" si="5"/>
        <v>0</v>
      </c>
      <c r="L24" s="61"/>
      <c r="M24" s="61"/>
      <c r="N24" s="61"/>
    </row>
    <row r="25" spans="1:14" s="1" customFormat="1" ht="12.75" x14ac:dyDescent="0.2">
      <c r="A25" s="371">
        <v>2</v>
      </c>
      <c r="B25" s="372">
        <v>1</v>
      </c>
      <c r="C25" s="372">
        <v>1</v>
      </c>
      <c r="D25" s="372">
        <v>1</v>
      </c>
      <c r="E25" s="372" t="s">
        <v>233</v>
      </c>
      <c r="F25" s="375" t="s">
        <v>234</v>
      </c>
      <c r="G25" s="374">
        <v>0</v>
      </c>
      <c r="H25" s="27">
        <v>0</v>
      </c>
      <c r="I25" s="27">
        <v>0</v>
      </c>
      <c r="J25" s="351">
        <f t="shared" si="4"/>
        <v>0</v>
      </c>
      <c r="K25" s="354">
        <f t="shared" si="5"/>
        <v>0</v>
      </c>
      <c r="L25" s="61"/>
      <c r="M25" s="61"/>
      <c r="N25" s="61"/>
    </row>
    <row r="26" spans="1:14" s="1" customFormat="1" ht="12.75" x14ac:dyDescent="0.2">
      <c r="A26" s="367">
        <v>2</v>
      </c>
      <c r="B26" s="368">
        <v>1</v>
      </c>
      <c r="C26" s="368">
        <v>1</v>
      </c>
      <c r="D26" s="368">
        <v>2</v>
      </c>
      <c r="E26" s="368"/>
      <c r="F26" s="369" t="s">
        <v>69</v>
      </c>
      <c r="G26" s="370">
        <f>SUM(G27:G32)</f>
        <v>0</v>
      </c>
      <c r="H26" s="370">
        <f t="shared" ref="H26:J26" si="6">SUM(H27:H32)</f>
        <v>0</v>
      </c>
      <c r="I26" s="370">
        <f t="shared" si="6"/>
        <v>0</v>
      </c>
      <c r="J26" s="370">
        <f t="shared" si="6"/>
        <v>0</v>
      </c>
      <c r="K26" s="51">
        <f t="shared" ref="K26" si="7">SUM(K27:K32)</f>
        <v>0</v>
      </c>
      <c r="L26" s="61"/>
      <c r="M26" s="61"/>
      <c r="N26" s="61"/>
    </row>
    <row r="27" spans="1:14" s="1" customFormat="1" ht="12.75" x14ac:dyDescent="0.2">
      <c r="A27" s="371">
        <v>2</v>
      </c>
      <c r="B27" s="372">
        <v>1</v>
      </c>
      <c r="C27" s="372">
        <v>1</v>
      </c>
      <c r="D27" s="372">
        <v>2</v>
      </c>
      <c r="E27" s="372" t="s">
        <v>204</v>
      </c>
      <c r="F27" s="375" t="s">
        <v>34</v>
      </c>
      <c r="G27" s="374">
        <v>0</v>
      </c>
      <c r="H27" s="27">
        <v>0</v>
      </c>
      <c r="I27" s="27">
        <v>0</v>
      </c>
      <c r="J27" s="351">
        <f t="shared" si="4"/>
        <v>0</v>
      </c>
      <c r="K27" s="354">
        <f t="shared" si="5"/>
        <v>0</v>
      </c>
      <c r="L27" s="61"/>
      <c r="M27" s="61"/>
      <c r="N27" s="61"/>
    </row>
    <row r="28" spans="1:14" s="1" customFormat="1" ht="12.75" x14ac:dyDescent="0.2">
      <c r="A28" s="371">
        <v>2</v>
      </c>
      <c r="B28" s="372">
        <v>1</v>
      </c>
      <c r="C28" s="372">
        <v>1</v>
      </c>
      <c r="D28" s="372">
        <v>2</v>
      </c>
      <c r="E28" s="372" t="s">
        <v>208</v>
      </c>
      <c r="F28" s="375" t="s">
        <v>70</v>
      </c>
      <c r="G28" s="374">
        <v>0</v>
      </c>
      <c r="H28" s="352">
        <v>0</v>
      </c>
      <c r="I28" s="352">
        <v>0</v>
      </c>
      <c r="J28" s="351">
        <f t="shared" ref="J28:J32" si="8">SUBTOTAL(9,G28:I28)</f>
        <v>0</v>
      </c>
      <c r="K28" s="354">
        <f t="shared" ref="K28:K34" si="9">IFERROR(J28/$J$18*100,"0.00")</f>
        <v>0</v>
      </c>
      <c r="L28" s="61"/>
      <c r="M28" s="61"/>
      <c r="N28" s="61"/>
    </row>
    <row r="29" spans="1:14" s="1" customFormat="1" ht="12.75" x14ac:dyDescent="0.2">
      <c r="A29" s="371">
        <v>2</v>
      </c>
      <c r="B29" s="372">
        <v>1</v>
      </c>
      <c r="C29" s="372">
        <v>1</v>
      </c>
      <c r="D29" s="372">
        <v>2</v>
      </c>
      <c r="E29" s="372" t="s">
        <v>233</v>
      </c>
      <c r="F29" s="375" t="s">
        <v>71</v>
      </c>
      <c r="G29" s="374">
        <v>0</v>
      </c>
      <c r="H29" s="27">
        <v>0</v>
      </c>
      <c r="I29" s="27">
        <v>0</v>
      </c>
      <c r="J29" s="351">
        <f t="shared" si="8"/>
        <v>0</v>
      </c>
      <c r="K29" s="354">
        <f t="shared" si="9"/>
        <v>0</v>
      </c>
      <c r="L29" s="61"/>
      <c r="M29" s="61"/>
      <c r="N29" s="61"/>
    </row>
    <row r="30" spans="1:14" s="1" customFormat="1" ht="12.75" x14ac:dyDescent="0.2">
      <c r="A30" s="376">
        <v>2</v>
      </c>
      <c r="B30" s="377">
        <v>1</v>
      </c>
      <c r="C30" s="377">
        <v>1</v>
      </c>
      <c r="D30" s="377">
        <v>2</v>
      </c>
      <c r="E30" s="377" t="s">
        <v>239</v>
      </c>
      <c r="F30" s="378" t="s">
        <v>976</v>
      </c>
      <c r="G30" s="374">
        <v>0</v>
      </c>
      <c r="H30" s="27">
        <v>0</v>
      </c>
      <c r="I30" s="27">
        <v>0</v>
      </c>
      <c r="J30" s="351">
        <f t="shared" si="8"/>
        <v>0</v>
      </c>
      <c r="K30" s="354">
        <f t="shared" si="9"/>
        <v>0</v>
      </c>
      <c r="L30" s="61"/>
      <c r="M30" s="61"/>
      <c r="N30" s="61"/>
    </row>
    <row r="31" spans="1:14" s="1" customFormat="1" ht="12.75" x14ac:dyDescent="0.2">
      <c r="A31" s="376">
        <v>2</v>
      </c>
      <c r="B31" s="377">
        <v>1</v>
      </c>
      <c r="C31" s="377">
        <v>1</v>
      </c>
      <c r="D31" s="377">
        <v>2</v>
      </c>
      <c r="E31" s="377" t="s">
        <v>240</v>
      </c>
      <c r="F31" s="378" t="s">
        <v>977</v>
      </c>
      <c r="G31" s="374">
        <v>0</v>
      </c>
      <c r="H31" s="27">
        <v>0</v>
      </c>
      <c r="I31" s="27">
        <v>0</v>
      </c>
      <c r="J31" s="351">
        <f t="shared" si="8"/>
        <v>0</v>
      </c>
      <c r="K31" s="354">
        <f t="shared" si="9"/>
        <v>0</v>
      </c>
      <c r="L31" s="61"/>
      <c r="M31" s="61"/>
      <c r="N31" s="423"/>
    </row>
    <row r="32" spans="1:14" s="1" customFormat="1" ht="12.75" x14ac:dyDescent="0.2">
      <c r="A32" s="376">
        <v>2</v>
      </c>
      <c r="B32" s="377">
        <v>1</v>
      </c>
      <c r="C32" s="377">
        <v>1</v>
      </c>
      <c r="D32" s="377">
        <v>2</v>
      </c>
      <c r="E32" s="377" t="s">
        <v>978</v>
      </c>
      <c r="F32" s="378" t="s">
        <v>979</v>
      </c>
      <c r="G32" s="374">
        <v>0</v>
      </c>
      <c r="H32" s="27">
        <v>0</v>
      </c>
      <c r="I32" s="27">
        <v>0</v>
      </c>
      <c r="J32" s="351">
        <f t="shared" si="8"/>
        <v>0</v>
      </c>
      <c r="K32" s="354">
        <f t="shared" si="9"/>
        <v>0</v>
      </c>
      <c r="L32" s="61"/>
      <c r="M32" s="61"/>
      <c r="N32" s="61"/>
    </row>
    <row r="33" spans="1:11" s="1" customFormat="1" ht="12.75" x14ac:dyDescent="0.2">
      <c r="A33" s="367">
        <v>2</v>
      </c>
      <c r="B33" s="368">
        <v>1</v>
      </c>
      <c r="C33" s="368">
        <v>1</v>
      </c>
      <c r="D33" s="368">
        <v>3</v>
      </c>
      <c r="E33" s="368"/>
      <c r="F33" s="369" t="s">
        <v>72</v>
      </c>
      <c r="G33" s="370">
        <f>G34</f>
        <v>0</v>
      </c>
      <c r="H33" s="370">
        <f t="shared" ref="H33:J33" si="10">H34</f>
        <v>0</v>
      </c>
      <c r="I33" s="370">
        <f t="shared" si="10"/>
        <v>0</v>
      </c>
      <c r="J33" s="370">
        <f t="shared" si="10"/>
        <v>0</v>
      </c>
      <c r="K33" s="51">
        <f t="shared" ref="K33" si="11">K34</f>
        <v>0</v>
      </c>
    </row>
    <row r="34" spans="1:11" s="1" customFormat="1" ht="12.75" x14ac:dyDescent="0.2">
      <c r="A34" s="371">
        <v>2</v>
      </c>
      <c r="B34" s="372">
        <v>1</v>
      </c>
      <c r="C34" s="372">
        <v>1</v>
      </c>
      <c r="D34" s="372">
        <v>3</v>
      </c>
      <c r="E34" s="372" t="s">
        <v>202</v>
      </c>
      <c r="F34" s="375" t="s">
        <v>72</v>
      </c>
      <c r="G34" s="374">
        <v>0</v>
      </c>
      <c r="H34" s="27">
        <v>0</v>
      </c>
      <c r="I34" s="27">
        <v>0</v>
      </c>
      <c r="J34" s="351">
        <f t="shared" ref="J34:J41" si="12">SUBTOTAL(9,G34:I34)</f>
        <v>0</v>
      </c>
      <c r="K34" s="354">
        <f t="shared" si="9"/>
        <v>0</v>
      </c>
    </row>
    <row r="35" spans="1:11" s="1" customFormat="1" ht="12.75" x14ac:dyDescent="0.2">
      <c r="A35" s="367">
        <v>2</v>
      </c>
      <c r="B35" s="368">
        <v>1</v>
      </c>
      <c r="C35" s="368">
        <v>1</v>
      </c>
      <c r="D35" s="368">
        <v>4</v>
      </c>
      <c r="E35" s="368"/>
      <c r="F35" s="369" t="s">
        <v>236</v>
      </c>
      <c r="G35" s="370">
        <f>G36</f>
        <v>0</v>
      </c>
      <c r="H35" s="370">
        <f t="shared" ref="H35:J35" si="13">H36</f>
        <v>550000</v>
      </c>
      <c r="I35" s="370">
        <f t="shared" si="13"/>
        <v>0</v>
      </c>
      <c r="J35" s="370">
        <f t="shared" si="13"/>
        <v>550000</v>
      </c>
      <c r="K35" s="51">
        <f t="shared" ref="K35" si="14">K36</f>
        <v>0.27220315342899015</v>
      </c>
    </row>
    <row r="36" spans="1:11" s="1" customFormat="1" ht="12.75" x14ac:dyDescent="0.2">
      <c r="A36" s="371">
        <v>2</v>
      </c>
      <c r="B36" s="372">
        <v>1</v>
      </c>
      <c r="C36" s="372">
        <v>1</v>
      </c>
      <c r="D36" s="372">
        <v>4</v>
      </c>
      <c r="E36" s="372" t="s">
        <v>202</v>
      </c>
      <c r="F36" s="375" t="s">
        <v>236</v>
      </c>
      <c r="G36" s="374">
        <v>0</v>
      </c>
      <c r="H36" s="374">
        <v>550000</v>
      </c>
      <c r="I36" s="374">
        <v>0</v>
      </c>
      <c r="J36" s="388">
        <f t="shared" si="12"/>
        <v>550000</v>
      </c>
      <c r="K36" s="354">
        <f t="shared" ref="K36:K41" si="15">IFERROR(J36/$J$18*100,"0.00")</f>
        <v>0.27220315342899015</v>
      </c>
    </row>
    <row r="37" spans="1:11" s="1" customFormat="1" ht="12.75" x14ac:dyDescent="0.2">
      <c r="A37" s="367">
        <v>2</v>
      </c>
      <c r="B37" s="368">
        <v>1</v>
      </c>
      <c r="C37" s="368">
        <v>1</v>
      </c>
      <c r="D37" s="368">
        <v>5</v>
      </c>
      <c r="E37" s="368"/>
      <c r="F37" s="369" t="s">
        <v>237</v>
      </c>
      <c r="G37" s="370">
        <f>SUM(G38:G41)</f>
        <v>0</v>
      </c>
      <c r="H37" s="370">
        <f t="shared" ref="H37:J37" si="16">SUM(H38:H41)</f>
        <v>0</v>
      </c>
      <c r="I37" s="370">
        <f t="shared" si="16"/>
        <v>0</v>
      </c>
      <c r="J37" s="370">
        <f t="shared" si="16"/>
        <v>0</v>
      </c>
      <c r="K37" s="51">
        <f t="shared" ref="K37" si="17">SUM(K38:K41)</f>
        <v>0</v>
      </c>
    </row>
    <row r="38" spans="1:11" s="1" customFormat="1" ht="12.75" x14ac:dyDescent="0.2">
      <c r="A38" s="371">
        <v>2</v>
      </c>
      <c r="B38" s="372">
        <v>1</v>
      </c>
      <c r="C38" s="372">
        <v>1</v>
      </c>
      <c r="D38" s="372">
        <v>5</v>
      </c>
      <c r="E38" s="372" t="s">
        <v>202</v>
      </c>
      <c r="F38" s="379" t="s">
        <v>237</v>
      </c>
      <c r="G38" s="374">
        <v>0</v>
      </c>
      <c r="H38" s="374">
        <v>0</v>
      </c>
      <c r="I38" s="374">
        <v>0</v>
      </c>
      <c r="J38" s="388">
        <f t="shared" si="12"/>
        <v>0</v>
      </c>
      <c r="K38" s="354">
        <f t="shared" si="15"/>
        <v>0</v>
      </c>
    </row>
    <row r="39" spans="1:11" s="1" customFormat="1" ht="12.75" x14ac:dyDescent="0.2">
      <c r="A39" s="371">
        <v>2</v>
      </c>
      <c r="B39" s="372">
        <v>1</v>
      </c>
      <c r="C39" s="372">
        <v>1</v>
      </c>
      <c r="D39" s="372">
        <v>5</v>
      </c>
      <c r="E39" s="372" t="s">
        <v>203</v>
      </c>
      <c r="F39" s="375" t="s">
        <v>73</v>
      </c>
      <c r="G39" s="374">
        <v>0</v>
      </c>
      <c r="H39" s="374">
        <v>0</v>
      </c>
      <c r="I39" s="374">
        <v>0</v>
      </c>
      <c r="J39" s="388">
        <f t="shared" si="12"/>
        <v>0</v>
      </c>
      <c r="K39" s="354">
        <f t="shared" si="15"/>
        <v>0</v>
      </c>
    </row>
    <row r="40" spans="1:11" s="1" customFormat="1" ht="12.75" x14ac:dyDescent="0.2">
      <c r="A40" s="371">
        <v>2</v>
      </c>
      <c r="B40" s="372">
        <v>1</v>
      </c>
      <c r="C40" s="372">
        <v>1</v>
      </c>
      <c r="D40" s="372">
        <v>5</v>
      </c>
      <c r="E40" s="372" t="s">
        <v>204</v>
      </c>
      <c r="F40" s="375" t="s">
        <v>238</v>
      </c>
      <c r="G40" s="374">
        <v>0</v>
      </c>
      <c r="H40" s="374">
        <v>0</v>
      </c>
      <c r="I40" s="374">
        <v>0</v>
      </c>
      <c r="J40" s="388">
        <f t="shared" si="12"/>
        <v>0</v>
      </c>
      <c r="K40" s="354">
        <f t="shared" si="15"/>
        <v>0</v>
      </c>
    </row>
    <row r="41" spans="1:11" s="1" customFormat="1" ht="12.75" x14ac:dyDescent="0.2">
      <c r="A41" s="371">
        <v>2</v>
      </c>
      <c r="B41" s="372">
        <v>1</v>
      </c>
      <c r="C41" s="372">
        <v>1</v>
      </c>
      <c r="D41" s="372">
        <v>5</v>
      </c>
      <c r="E41" s="372" t="s">
        <v>205</v>
      </c>
      <c r="F41" s="375" t="s">
        <v>206</v>
      </c>
      <c r="G41" s="374">
        <v>0</v>
      </c>
      <c r="H41" s="374">
        <v>0</v>
      </c>
      <c r="I41" s="374">
        <v>0</v>
      </c>
      <c r="J41" s="388">
        <f t="shared" si="12"/>
        <v>0</v>
      </c>
      <c r="K41" s="354">
        <f t="shared" si="15"/>
        <v>0</v>
      </c>
    </row>
    <row r="42" spans="1:11" s="1" customFormat="1" ht="12.75" x14ac:dyDescent="0.2">
      <c r="A42" s="363">
        <v>2</v>
      </c>
      <c r="B42" s="364">
        <v>1</v>
      </c>
      <c r="C42" s="364">
        <v>2</v>
      </c>
      <c r="D42" s="364"/>
      <c r="E42" s="364"/>
      <c r="F42" s="365" t="s">
        <v>21</v>
      </c>
      <c r="G42" s="366">
        <f>+G43+G45</f>
        <v>0</v>
      </c>
      <c r="H42" s="366">
        <f t="shared" ref="H42:J42" si="18">+H43+H45</f>
        <v>14760000</v>
      </c>
      <c r="I42" s="366">
        <f t="shared" si="18"/>
        <v>0</v>
      </c>
      <c r="J42" s="366">
        <f t="shared" si="18"/>
        <v>14760000</v>
      </c>
      <c r="K42" s="366">
        <f t="shared" ref="K42" si="19">+K43+K45</f>
        <v>7.3049428083852632</v>
      </c>
    </row>
    <row r="43" spans="1:11" s="1" customFormat="1" ht="12.75" x14ac:dyDescent="0.2">
      <c r="A43" s="367">
        <v>2</v>
      </c>
      <c r="B43" s="368">
        <v>1</v>
      </c>
      <c r="C43" s="368">
        <v>2</v>
      </c>
      <c r="D43" s="368">
        <v>1</v>
      </c>
      <c r="E43" s="368"/>
      <c r="F43" s="369" t="s">
        <v>74</v>
      </c>
      <c r="G43" s="370">
        <f>G44</f>
        <v>0</v>
      </c>
      <c r="H43" s="370">
        <f t="shared" ref="H43" si="20">H44</f>
        <v>0</v>
      </c>
      <c r="I43" s="370">
        <f>I44</f>
        <v>0</v>
      </c>
      <c r="J43" s="370">
        <f>J44</f>
        <v>0</v>
      </c>
      <c r="K43" s="51">
        <f t="shared" ref="K43" si="21">K44</f>
        <v>0</v>
      </c>
    </row>
    <row r="44" spans="1:11" s="1" customFormat="1" ht="12.75" x14ac:dyDescent="0.2">
      <c r="A44" s="371">
        <v>2</v>
      </c>
      <c r="B44" s="372">
        <v>1</v>
      </c>
      <c r="C44" s="372">
        <v>2</v>
      </c>
      <c r="D44" s="372">
        <v>1</v>
      </c>
      <c r="E44" s="372" t="s">
        <v>202</v>
      </c>
      <c r="F44" s="375" t="s">
        <v>74</v>
      </c>
      <c r="G44" s="374">
        <v>0</v>
      </c>
      <c r="H44" s="27">
        <v>0</v>
      </c>
      <c r="I44" s="27">
        <v>0</v>
      </c>
      <c r="J44" s="351">
        <f>SUBTOTAL(9,G44:I44)</f>
        <v>0</v>
      </c>
      <c r="K44" s="354">
        <f t="shared" ref="K44" si="22">IFERROR(J44/$J$18*100,"0.00")</f>
        <v>0</v>
      </c>
    </row>
    <row r="45" spans="1:11" s="1" customFormat="1" ht="12.75" x14ac:dyDescent="0.2">
      <c r="A45" s="367">
        <v>2</v>
      </c>
      <c r="B45" s="368">
        <v>1</v>
      </c>
      <c r="C45" s="368">
        <v>2</v>
      </c>
      <c r="D45" s="368">
        <v>2</v>
      </c>
      <c r="E45" s="368"/>
      <c r="F45" s="369" t="s">
        <v>75</v>
      </c>
      <c r="G45" s="370">
        <f>SUM(G46:G53)</f>
        <v>0</v>
      </c>
      <c r="H45" s="370">
        <f t="shared" ref="H45:I45" si="23">SUM(H46:H53)</f>
        <v>14760000</v>
      </c>
      <c r="I45" s="370">
        <f t="shared" si="23"/>
        <v>0</v>
      </c>
      <c r="J45" s="370">
        <f>SUM(J46:J53)</f>
        <v>14760000</v>
      </c>
      <c r="K45" s="51">
        <f t="shared" ref="K45" si="24">SUM(K46:K53)</f>
        <v>7.3049428083852632</v>
      </c>
    </row>
    <row r="46" spans="1:11" s="1" customFormat="1" ht="22.5" x14ac:dyDescent="0.2">
      <c r="A46" s="371">
        <v>2</v>
      </c>
      <c r="B46" s="372">
        <v>1</v>
      </c>
      <c r="C46" s="372">
        <v>2</v>
      </c>
      <c r="D46" s="372">
        <v>2</v>
      </c>
      <c r="E46" s="372" t="s">
        <v>204</v>
      </c>
      <c r="F46" s="375" t="s">
        <v>76</v>
      </c>
      <c r="G46" s="374">
        <v>0</v>
      </c>
      <c r="H46" s="374">
        <v>0</v>
      </c>
      <c r="I46" s="374">
        <v>0</v>
      </c>
      <c r="J46" s="388">
        <f>SUBTOTAL(9,G46:I46)</f>
        <v>0</v>
      </c>
      <c r="K46" s="354">
        <f t="shared" ref="K46:K52" si="25">IFERROR(J46/$J$18*100,"0.00")</f>
        <v>0</v>
      </c>
    </row>
    <row r="47" spans="1:11" s="1" customFormat="1" ht="12.75" x14ac:dyDescent="0.2">
      <c r="A47" s="371">
        <v>2</v>
      </c>
      <c r="B47" s="372">
        <v>1</v>
      </c>
      <c r="C47" s="372">
        <v>2</v>
      </c>
      <c r="D47" s="372">
        <v>2</v>
      </c>
      <c r="E47" s="372" t="s">
        <v>205</v>
      </c>
      <c r="F47" s="375" t="s">
        <v>77</v>
      </c>
      <c r="G47" s="374">
        <v>0</v>
      </c>
      <c r="H47" s="374">
        <v>0</v>
      </c>
      <c r="I47" s="374">
        <v>0</v>
      </c>
      <c r="J47" s="388">
        <f t="shared" ref="J47:J53" si="26">SUBTOTAL(9,G47:I47)</f>
        <v>0</v>
      </c>
      <c r="K47" s="354">
        <f t="shared" si="25"/>
        <v>0</v>
      </c>
    </row>
    <row r="48" spans="1:11" s="1" customFormat="1" ht="12.75" x14ac:dyDescent="0.2">
      <c r="A48" s="371">
        <v>2</v>
      </c>
      <c r="B48" s="372">
        <v>1</v>
      </c>
      <c r="C48" s="372">
        <v>2</v>
      </c>
      <c r="D48" s="372">
        <v>2</v>
      </c>
      <c r="E48" s="372" t="s">
        <v>208</v>
      </c>
      <c r="F48" s="375" t="s">
        <v>78</v>
      </c>
      <c r="G48" s="374">
        <v>0</v>
      </c>
      <c r="H48" s="374">
        <v>0</v>
      </c>
      <c r="I48" s="374">
        <v>0</v>
      </c>
      <c r="J48" s="388">
        <f t="shared" si="26"/>
        <v>0</v>
      </c>
      <c r="K48" s="354">
        <f t="shared" si="25"/>
        <v>0</v>
      </c>
    </row>
    <row r="49" spans="1:11" s="1" customFormat="1" ht="12.75" x14ac:dyDescent="0.2">
      <c r="A49" s="371">
        <v>2</v>
      </c>
      <c r="B49" s="372">
        <v>1</v>
      </c>
      <c r="C49" s="372">
        <v>2</v>
      </c>
      <c r="D49" s="372">
        <v>2</v>
      </c>
      <c r="E49" s="372" t="s">
        <v>233</v>
      </c>
      <c r="F49" s="375" t="s">
        <v>980</v>
      </c>
      <c r="G49" s="374">
        <v>0</v>
      </c>
      <c r="H49" s="374">
        <v>14760000</v>
      </c>
      <c r="I49" s="374">
        <v>0</v>
      </c>
      <c r="J49" s="388">
        <f t="shared" si="26"/>
        <v>14760000</v>
      </c>
      <c r="K49" s="354">
        <f t="shared" si="25"/>
        <v>7.3049428083852632</v>
      </c>
    </row>
    <row r="50" spans="1:11" s="1" customFormat="1" ht="12.75" x14ac:dyDescent="0.2">
      <c r="A50" s="371">
        <v>2</v>
      </c>
      <c r="B50" s="372">
        <v>1</v>
      </c>
      <c r="C50" s="372">
        <v>2</v>
      </c>
      <c r="D50" s="372">
        <v>2</v>
      </c>
      <c r="E50" s="372" t="s">
        <v>235</v>
      </c>
      <c r="F50" s="375" t="s">
        <v>79</v>
      </c>
      <c r="G50" s="374">
        <v>0</v>
      </c>
      <c r="H50" s="374">
        <v>0</v>
      </c>
      <c r="I50" s="374">
        <v>0</v>
      </c>
      <c r="J50" s="388">
        <f t="shared" si="26"/>
        <v>0</v>
      </c>
      <c r="K50" s="354">
        <f t="shared" si="25"/>
        <v>0</v>
      </c>
    </row>
    <row r="51" spans="1:11" s="1" customFormat="1" ht="12.75" x14ac:dyDescent="0.2">
      <c r="A51" s="371">
        <v>2</v>
      </c>
      <c r="B51" s="372">
        <v>1</v>
      </c>
      <c r="C51" s="372">
        <v>2</v>
      </c>
      <c r="D51" s="372">
        <v>2</v>
      </c>
      <c r="E51" s="372" t="s">
        <v>239</v>
      </c>
      <c r="F51" s="375" t="s">
        <v>80</v>
      </c>
      <c r="G51" s="374">
        <v>0</v>
      </c>
      <c r="H51" s="374">
        <v>0</v>
      </c>
      <c r="I51" s="374">
        <v>0</v>
      </c>
      <c r="J51" s="388">
        <f t="shared" si="26"/>
        <v>0</v>
      </c>
      <c r="K51" s="354">
        <f t="shared" si="25"/>
        <v>0</v>
      </c>
    </row>
    <row r="52" spans="1:11" s="1" customFormat="1" ht="12.75" x14ac:dyDescent="0.2">
      <c r="A52" s="371">
        <v>2</v>
      </c>
      <c r="B52" s="372">
        <v>1</v>
      </c>
      <c r="C52" s="372">
        <v>2</v>
      </c>
      <c r="D52" s="372">
        <v>2</v>
      </c>
      <c r="E52" s="372" t="s">
        <v>240</v>
      </c>
      <c r="F52" s="375" t="s">
        <v>81</v>
      </c>
      <c r="G52" s="374">
        <v>0</v>
      </c>
      <c r="H52" s="374">
        <v>0</v>
      </c>
      <c r="I52" s="374">
        <v>0</v>
      </c>
      <c r="J52" s="388">
        <f t="shared" si="26"/>
        <v>0</v>
      </c>
      <c r="K52" s="354">
        <f t="shared" si="25"/>
        <v>0</v>
      </c>
    </row>
    <row r="53" spans="1:11" s="1" customFormat="1" ht="12.75" x14ac:dyDescent="0.2">
      <c r="A53" s="371">
        <v>2</v>
      </c>
      <c r="B53" s="372">
        <v>1</v>
      </c>
      <c r="C53" s="372">
        <v>2</v>
      </c>
      <c r="D53" s="372">
        <v>2</v>
      </c>
      <c r="E53" s="372" t="s">
        <v>241</v>
      </c>
      <c r="F53" s="375" t="s">
        <v>981</v>
      </c>
      <c r="G53" s="374">
        <v>0</v>
      </c>
      <c r="H53" s="374">
        <v>0</v>
      </c>
      <c r="I53" s="374">
        <v>0</v>
      </c>
      <c r="J53" s="388">
        <f t="shared" si="26"/>
        <v>0</v>
      </c>
      <c r="K53" s="354">
        <f>IFERROR(J53/$J$18*100,"0.00")</f>
        <v>0</v>
      </c>
    </row>
    <row r="54" spans="1:11" s="1" customFormat="1" ht="12.75" x14ac:dyDescent="0.2">
      <c r="A54" s="363">
        <v>2</v>
      </c>
      <c r="B54" s="364">
        <v>1</v>
      </c>
      <c r="C54" s="364">
        <v>3</v>
      </c>
      <c r="D54" s="364"/>
      <c r="E54" s="364"/>
      <c r="F54" s="365" t="s">
        <v>35</v>
      </c>
      <c r="G54" s="366">
        <f>+G55</f>
        <v>0</v>
      </c>
      <c r="H54" s="366">
        <f t="shared" ref="H54:J54" si="27">+H55</f>
        <v>0</v>
      </c>
      <c r="I54" s="366">
        <f t="shared" si="27"/>
        <v>0</v>
      </c>
      <c r="J54" s="366">
        <f t="shared" si="27"/>
        <v>0</v>
      </c>
      <c r="K54" s="366">
        <f t="shared" ref="K54" si="28">+K55</f>
        <v>0</v>
      </c>
    </row>
    <row r="55" spans="1:11" s="1" customFormat="1" ht="12.75" x14ac:dyDescent="0.2">
      <c r="A55" s="367">
        <v>2</v>
      </c>
      <c r="B55" s="368">
        <v>1</v>
      </c>
      <c r="C55" s="368">
        <v>3</v>
      </c>
      <c r="D55" s="368">
        <v>2</v>
      </c>
      <c r="E55" s="368"/>
      <c r="F55" s="380" t="s">
        <v>82</v>
      </c>
      <c r="G55" s="370">
        <f>SUM(G56:G57)</f>
        <v>0</v>
      </c>
      <c r="H55" s="370">
        <f t="shared" ref="H55:J55" si="29">SUM(H56:H57)</f>
        <v>0</v>
      </c>
      <c r="I55" s="370">
        <f t="shared" si="29"/>
        <v>0</v>
      </c>
      <c r="J55" s="370">
        <f t="shared" si="29"/>
        <v>0</v>
      </c>
      <c r="K55" s="51">
        <f>SUM(K56:K57)</f>
        <v>0</v>
      </c>
    </row>
    <row r="56" spans="1:11" s="1" customFormat="1" ht="12.75" x14ac:dyDescent="0.2">
      <c r="A56" s="371">
        <v>2</v>
      </c>
      <c r="B56" s="372">
        <v>1</v>
      </c>
      <c r="C56" s="372">
        <v>3</v>
      </c>
      <c r="D56" s="372">
        <v>2</v>
      </c>
      <c r="E56" s="372" t="s">
        <v>202</v>
      </c>
      <c r="F56" s="375" t="s">
        <v>83</v>
      </c>
      <c r="G56" s="374">
        <v>0</v>
      </c>
      <c r="H56" s="27">
        <v>0</v>
      </c>
      <c r="I56" s="27">
        <v>0</v>
      </c>
      <c r="J56" s="351">
        <f>SUBTOTAL(9,G56:I56)</f>
        <v>0</v>
      </c>
      <c r="K56" s="354">
        <f>IFERROR(J56/$J$18*100,"0.00")</f>
        <v>0</v>
      </c>
    </row>
    <row r="57" spans="1:11" s="1" customFormat="1" ht="12.75" x14ac:dyDescent="0.2">
      <c r="A57" s="371">
        <v>2</v>
      </c>
      <c r="B57" s="372">
        <v>1</v>
      </c>
      <c r="C57" s="372">
        <v>3</v>
      </c>
      <c r="D57" s="372">
        <v>2</v>
      </c>
      <c r="E57" s="372" t="s">
        <v>203</v>
      </c>
      <c r="F57" s="375" t="s">
        <v>84</v>
      </c>
      <c r="G57" s="374">
        <v>0</v>
      </c>
      <c r="H57" s="27">
        <v>0</v>
      </c>
      <c r="I57" s="27">
        <v>0</v>
      </c>
      <c r="J57" s="351">
        <f t="shared" ref="J57:J60" si="30">SUBTOTAL(9,G57:I57)</f>
        <v>0</v>
      </c>
      <c r="K57" s="354">
        <f>IFERROR(J57/$J$18*100,"0.00")</f>
        <v>0</v>
      </c>
    </row>
    <row r="58" spans="1:11" s="1" customFormat="1" ht="12.75" x14ac:dyDescent="0.2">
      <c r="A58" s="363">
        <v>2</v>
      </c>
      <c r="B58" s="364">
        <v>1</v>
      </c>
      <c r="C58" s="364">
        <v>5</v>
      </c>
      <c r="D58" s="364"/>
      <c r="E58" s="364"/>
      <c r="F58" s="365" t="s">
        <v>242</v>
      </c>
      <c r="G58" s="366">
        <f>G59+G61+G63+G65</f>
        <v>0</v>
      </c>
      <c r="H58" s="366">
        <f t="shared" ref="H58:I58" si="31">H59+H61+H63+H65</f>
        <v>0</v>
      </c>
      <c r="I58" s="366">
        <f t="shared" si="31"/>
        <v>0</v>
      </c>
      <c r="J58" s="366">
        <f>J59+J61+J63+J65</f>
        <v>0</v>
      </c>
      <c r="K58" s="366">
        <f t="shared" ref="K58" si="32">K59+K61+K63+K65</f>
        <v>0</v>
      </c>
    </row>
    <row r="59" spans="1:11" s="1" customFormat="1" ht="12.75" x14ac:dyDescent="0.2">
      <c r="A59" s="367">
        <v>2</v>
      </c>
      <c r="B59" s="368">
        <v>1</v>
      </c>
      <c r="C59" s="368">
        <v>5</v>
      </c>
      <c r="D59" s="368">
        <v>1</v>
      </c>
      <c r="E59" s="368"/>
      <c r="F59" s="369" t="s">
        <v>85</v>
      </c>
      <c r="G59" s="370">
        <f>G60</f>
        <v>0</v>
      </c>
      <c r="H59" s="370">
        <f t="shared" ref="H59:J59" si="33">H60</f>
        <v>0</v>
      </c>
      <c r="I59" s="370">
        <f t="shared" si="33"/>
        <v>0</v>
      </c>
      <c r="J59" s="370">
        <f t="shared" si="33"/>
        <v>0</v>
      </c>
      <c r="K59" s="51">
        <f t="shared" ref="K59" si="34">K60</f>
        <v>0</v>
      </c>
    </row>
    <row r="60" spans="1:11" s="1" customFormat="1" ht="12.75" x14ac:dyDescent="0.2">
      <c r="A60" s="371">
        <v>2</v>
      </c>
      <c r="B60" s="372">
        <v>1</v>
      </c>
      <c r="C60" s="372">
        <v>5</v>
      </c>
      <c r="D60" s="372">
        <v>1</v>
      </c>
      <c r="E60" s="372" t="s">
        <v>202</v>
      </c>
      <c r="F60" s="375" t="s">
        <v>85</v>
      </c>
      <c r="G60" s="374">
        <v>0</v>
      </c>
      <c r="H60" s="27">
        <v>0</v>
      </c>
      <c r="I60" s="27">
        <v>0</v>
      </c>
      <c r="J60" s="351">
        <f t="shared" si="30"/>
        <v>0</v>
      </c>
      <c r="K60" s="354">
        <f>IFERROR(J60/$J$18*100,"0.00")</f>
        <v>0</v>
      </c>
    </row>
    <row r="61" spans="1:11" s="1" customFormat="1" ht="12.75" x14ac:dyDescent="0.2">
      <c r="A61" s="367">
        <v>2</v>
      </c>
      <c r="B61" s="368">
        <v>1</v>
      </c>
      <c r="C61" s="368">
        <v>5</v>
      </c>
      <c r="D61" s="368">
        <v>2</v>
      </c>
      <c r="E61" s="368"/>
      <c r="F61" s="380" t="s">
        <v>86</v>
      </c>
      <c r="G61" s="370">
        <f>G62</f>
        <v>0</v>
      </c>
      <c r="H61" s="370">
        <f t="shared" ref="H61:J61" si="35">H62</f>
        <v>0</v>
      </c>
      <c r="I61" s="370">
        <f t="shared" si="35"/>
        <v>0</v>
      </c>
      <c r="J61" s="370">
        <f t="shared" si="35"/>
        <v>0</v>
      </c>
      <c r="K61" s="51">
        <f>K62</f>
        <v>0</v>
      </c>
    </row>
    <row r="62" spans="1:11" s="1" customFormat="1" ht="12.75" x14ac:dyDescent="0.2">
      <c r="A62" s="371">
        <v>2</v>
      </c>
      <c r="B62" s="372">
        <v>1</v>
      </c>
      <c r="C62" s="372">
        <v>5</v>
      </c>
      <c r="D62" s="372">
        <v>2</v>
      </c>
      <c r="E62" s="372" t="s">
        <v>202</v>
      </c>
      <c r="F62" s="375" t="s">
        <v>86</v>
      </c>
      <c r="G62" s="374">
        <v>0</v>
      </c>
      <c r="H62" s="27">
        <v>0</v>
      </c>
      <c r="I62" s="27">
        <v>0</v>
      </c>
      <c r="J62" s="351">
        <f>SUBTOTAL(9,G62:I62)</f>
        <v>0</v>
      </c>
      <c r="K62" s="354">
        <f>IFERROR(J62/$J$18*100,"0.00")</f>
        <v>0</v>
      </c>
    </row>
    <row r="63" spans="1:11" s="1" customFormat="1" ht="12.75" x14ac:dyDescent="0.2">
      <c r="A63" s="367">
        <v>2</v>
      </c>
      <c r="B63" s="368">
        <v>1</v>
      </c>
      <c r="C63" s="368">
        <v>5</v>
      </c>
      <c r="D63" s="368">
        <v>3</v>
      </c>
      <c r="E63" s="368"/>
      <c r="F63" s="380" t="s">
        <v>87</v>
      </c>
      <c r="G63" s="370">
        <f>G64</f>
        <v>0</v>
      </c>
      <c r="H63" s="370">
        <f t="shared" ref="H63:J63" si="36">H64</f>
        <v>0</v>
      </c>
      <c r="I63" s="370">
        <f t="shared" si="36"/>
        <v>0</v>
      </c>
      <c r="J63" s="370">
        <f t="shared" si="36"/>
        <v>0</v>
      </c>
      <c r="K63" s="51">
        <f t="shared" ref="K63" si="37">K64</f>
        <v>0</v>
      </c>
    </row>
    <row r="64" spans="1:11" s="1" customFormat="1" ht="12.75" x14ac:dyDescent="0.2">
      <c r="A64" s="371">
        <v>2</v>
      </c>
      <c r="B64" s="372">
        <v>1</v>
      </c>
      <c r="C64" s="372">
        <v>5</v>
      </c>
      <c r="D64" s="372">
        <v>3</v>
      </c>
      <c r="E64" s="372" t="s">
        <v>202</v>
      </c>
      <c r="F64" s="375" t="s">
        <v>87</v>
      </c>
      <c r="G64" s="374">
        <v>0</v>
      </c>
      <c r="H64" s="374">
        <v>0</v>
      </c>
      <c r="I64" s="374">
        <v>0</v>
      </c>
      <c r="J64" s="388">
        <f>SUBTOTAL(9,G64:I64)</f>
        <v>0</v>
      </c>
      <c r="K64" s="353">
        <f>IFERROR(J64/$J$18*100,"0.00")</f>
        <v>0</v>
      </c>
    </row>
    <row r="65" spans="1:11" s="1" customFormat="1" ht="12.75" x14ac:dyDescent="0.2">
      <c r="A65" s="367">
        <v>2</v>
      </c>
      <c r="B65" s="368">
        <v>1</v>
      </c>
      <c r="C65" s="368">
        <v>5</v>
      </c>
      <c r="D65" s="368">
        <v>4</v>
      </c>
      <c r="E65" s="368"/>
      <c r="F65" s="380" t="s">
        <v>88</v>
      </c>
      <c r="G65" s="370">
        <f>G66</f>
        <v>0</v>
      </c>
      <c r="H65" s="370">
        <f t="shared" ref="H65:J65" si="38">H66</f>
        <v>0</v>
      </c>
      <c r="I65" s="370">
        <f t="shared" si="38"/>
        <v>0</v>
      </c>
      <c r="J65" s="370">
        <f t="shared" si="38"/>
        <v>0</v>
      </c>
      <c r="K65" s="51">
        <f t="shared" ref="K65" si="39">K66</f>
        <v>0</v>
      </c>
    </row>
    <row r="66" spans="1:11" s="1" customFormat="1" ht="12.75" x14ac:dyDescent="0.2">
      <c r="A66" s="371">
        <v>2</v>
      </c>
      <c r="B66" s="372">
        <v>1</v>
      </c>
      <c r="C66" s="372">
        <v>5</v>
      </c>
      <c r="D66" s="372">
        <v>4</v>
      </c>
      <c r="E66" s="372" t="s">
        <v>202</v>
      </c>
      <c r="F66" s="375" t="s">
        <v>88</v>
      </c>
      <c r="G66" s="374">
        <v>0</v>
      </c>
      <c r="H66" s="27">
        <v>0</v>
      </c>
      <c r="I66" s="27">
        <v>0</v>
      </c>
      <c r="J66" s="351">
        <f>SUBTOTAL(9,G66:I66)</f>
        <v>0</v>
      </c>
      <c r="K66" s="353">
        <f t="shared" ref="K66:K128" si="40">IFERROR(J66/$J$18*100,"0.00")</f>
        <v>0</v>
      </c>
    </row>
    <row r="67" spans="1:11" s="1" customFormat="1" ht="12.75" x14ac:dyDescent="0.2">
      <c r="A67" s="359">
        <v>2</v>
      </c>
      <c r="B67" s="360">
        <v>2</v>
      </c>
      <c r="C67" s="360"/>
      <c r="D67" s="360"/>
      <c r="E67" s="360"/>
      <c r="F67" s="361" t="s">
        <v>243</v>
      </c>
      <c r="G67" s="362">
        <f>+G68+G82+G87+G92+G99+G116+G125+G143+G167</f>
        <v>2785000</v>
      </c>
      <c r="H67" s="362">
        <f t="shared" ref="H67:I67" si="41">+H68+H82+H87+H92+H99+H116+H125+H143+H167</f>
        <v>33795000</v>
      </c>
      <c r="I67" s="362">
        <f t="shared" si="41"/>
        <v>0</v>
      </c>
      <c r="J67" s="362">
        <f>+J68+J82+J87+J92+J99+J116+J125+J143+J167</f>
        <v>36580000</v>
      </c>
      <c r="K67" s="362">
        <f t="shared" ref="K67" si="42">+K68+K82+K87+K92+K99+K116+K125+K143</f>
        <v>18.103984277149923</v>
      </c>
    </row>
    <row r="68" spans="1:11" s="1" customFormat="1" ht="12.75" x14ac:dyDescent="0.2">
      <c r="A68" s="363">
        <v>2</v>
      </c>
      <c r="B68" s="364">
        <v>2</v>
      </c>
      <c r="C68" s="364">
        <v>1</v>
      </c>
      <c r="D68" s="364"/>
      <c r="E68" s="364"/>
      <c r="F68" s="365" t="s">
        <v>22</v>
      </c>
      <c r="G68" s="366">
        <f>+G69+G71+G73+G75+G78+G80</f>
        <v>800000</v>
      </c>
      <c r="H68" s="366">
        <f t="shared" ref="H68:I68" si="43">+H69+H71+H73+H75+H78+H80</f>
        <v>1500000</v>
      </c>
      <c r="I68" s="366">
        <f t="shared" si="43"/>
        <v>0</v>
      </c>
      <c r="J68" s="366">
        <f>+J69+J71+J73+J75+J78+J80</f>
        <v>2300000</v>
      </c>
      <c r="K68" s="366">
        <f t="shared" ref="K68" si="44">+K69+K71+K73+K75+K78+K80</f>
        <v>1.138304096157595</v>
      </c>
    </row>
    <row r="69" spans="1:11" s="1" customFormat="1" ht="12.75" x14ac:dyDescent="0.2">
      <c r="A69" s="367">
        <v>2</v>
      </c>
      <c r="B69" s="368">
        <v>2</v>
      </c>
      <c r="C69" s="368">
        <v>1</v>
      </c>
      <c r="D69" s="368">
        <v>2</v>
      </c>
      <c r="E69" s="368"/>
      <c r="F69" s="369" t="s">
        <v>89</v>
      </c>
      <c r="G69" s="370">
        <f>G70</f>
        <v>0</v>
      </c>
      <c r="H69" s="370">
        <f t="shared" ref="H69:I69" si="45">H70</f>
        <v>300000</v>
      </c>
      <c r="I69" s="370">
        <f t="shared" si="45"/>
        <v>0</v>
      </c>
      <c r="J69" s="370">
        <f>J70</f>
        <v>300000</v>
      </c>
      <c r="K69" s="51">
        <f t="shared" ref="K69" si="46">K70</f>
        <v>0.1484744473249037</v>
      </c>
    </row>
    <row r="70" spans="1:11" s="1" customFormat="1" ht="12.75" x14ac:dyDescent="0.2">
      <c r="A70" s="371">
        <v>2</v>
      </c>
      <c r="B70" s="372">
        <v>2</v>
      </c>
      <c r="C70" s="372">
        <v>1</v>
      </c>
      <c r="D70" s="372">
        <v>2</v>
      </c>
      <c r="E70" s="372" t="s">
        <v>202</v>
      </c>
      <c r="F70" s="375" t="s">
        <v>89</v>
      </c>
      <c r="G70" s="374">
        <v>0</v>
      </c>
      <c r="H70" s="374">
        <v>300000</v>
      </c>
      <c r="I70" s="374">
        <v>0</v>
      </c>
      <c r="J70" s="388">
        <f>SUBTOTAL(9,G70:I70)</f>
        <v>300000</v>
      </c>
      <c r="K70" s="353">
        <f t="shared" si="40"/>
        <v>0.1484744473249037</v>
      </c>
    </row>
    <row r="71" spans="1:11" s="1" customFormat="1" ht="12.75" x14ac:dyDescent="0.2">
      <c r="A71" s="367">
        <v>2</v>
      </c>
      <c r="B71" s="368">
        <v>2</v>
      </c>
      <c r="C71" s="368">
        <v>1</v>
      </c>
      <c r="D71" s="368">
        <v>3</v>
      </c>
      <c r="E71" s="368"/>
      <c r="F71" s="369" t="s">
        <v>90</v>
      </c>
      <c r="G71" s="370">
        <f>G72</f>
        <v>0</v>
      </c>
      <c r="H71" s="370">
        <f t="shared" ref="H71:I71" si="47">H72</f>
        <v>500000</v>
      </c>
      <c r="I71" s="370">
        <f t="shared" si="47"/>
        <v>0</v>
      </c>
      <c r="J71" s="370">
        <f>J72</f>
        <v>500000</v>
      </c>
      <c r="K71" s="51">
        <f t="shared" ref="K71" si="48">K72</f>
        <v>0.24745741220817286</v>
      </c>
    </row>
    <row r="72" spans="1:11" s="1" customFormat="1" ht="12.75" x14ac:dyDescent="0.2">
      <c r="A72" s="371">
        <v>2</v>
      </c>
      <c r="B72" s="372">
        <v>2</v>
      </c>
      <c r="C72" s="372">
        <v>1</v>
      </c>
      <c r="D72" s="372">
        <v>3</v>
      </c>
      <c r="E72" s="372" t="s">
        <v>202</v>
      </c>
      <c r="F72" s="375" t="s">
        <v>90</v>
      </c>
      <c r="G72" s="374">
        <v>0</v>
      </c>
      <c r="H72" s="27">
        <v>500000</v>
      </c>
      <c r="I72" s="27">
        <v>0</v>
      </c>
      <c r="J72" s="351">
        <f>SUBTOTAL(9,G72:I72)</f>
        <v>500000</v>
      </c>
      <c r="K72" s="353">
        <f t="shared" si="40"/>
        <v>0.24745741220817286</v>
      </c>
    </row>
    <row r="73" spans="1:11" s="1" customFormat="1" ht="12.75" x14ac:dyDescent="0.2">
      <c r="A73" s="367">
        <v>2</v>
      </c>
      <c r="B73" s="368">
        <v>2</v>
      </c>
      <c r="C73" s="368">
        <v>1</v>
      </c>
      <c r="D73" s="368">
        <v>5</v>
      </c>
      <c r="E73" s="368"/>
      <c r="F73" s="369" t="s">
        <v>91</v>
      </c>
      <c r="G73" s="370">
        <f>G74</f>
        <v>0</v>
      </c>
      <c r="H73" s="370">
        <f t="shared" ref="H73:I73" si="49">H74</f>
        <v>500000</v>
      </c>
      <c r="I73" s="370">
        <f t="shared" si="49"/>
        <v>0</v>
      </c>
      <c r="J73" s="370">
        <f>J74</f>
        <v>500000</v>
      </c>
      <c r="K73" s="51">
        <f t="shared" ref="K73" si="50">K74</f>
        <v>0.24745741220817286</v>
      </c>
    </row>
    <row r="74" spans="1:11" s="1" customFormat="1" ht="12.75" x14ac:dyDescent="0.2">
      <c r="A74" s="371">
        <v>2</v>
      </c>
      <c r="B74" s="372">
        <v>2</v>
      </c>
      <c r="C74" s="372">
        <v>1</v>
      </c>
      <c r="D74" s="372">
        <v>5</v>
      </c>
      <c r="E74" s="372" t="s">
        <v>202</v>
      </c>
      <c r="F74" s="375" t="s">
        <v>91</v>
      </c>
      <c r="G74" s="374">
        <v>0</v>
      </c>
      <c r="H74" s="27">
        <v>500000</v>
      </c>
      <c r="I74" s="27">
        <v>0</v>
      </c>
      <c r="J74" s="351">
        <f>SUBTOTAL(9,G74:I74)</f>
        <v>500000</v>
      </c>
      <c r="K74" s="353">
        <f t="shared" si="40"/>
        <v>0.24745741220817286</v>
      </c>
    </row>
    <row r="75" spans="1:11" s="1" customFormat="1" ht="12.75" x14ac:dyDescent="0.2">
      <c r="A75" s="367">
        <v>2</v>
      </c>
      <c r="B75" s="368">
        <v>2</v>
      </c>
      <c r="C75" s="368">
        <v>1</v>
      </c>
      <c r="D75" s="368">
        <v>6</v>
      </c>
      <c r="E75" s="368"/>
      <c r="F75" s="369" t="s">
        <v>23</v>
      </c>
      <c r="G75" s="370">
        <f>G76+G77</f>
        <v>0</v>
      </c>
      <c r="H75" s="370">
        <f t="shared" ref="H75:I75" si="51">H76+H77</f>
        <v>0</v>
      </c>
      <c r="I75" s="370">
        <f t="shared" si="51"/>
        <v>0</v>
      </c>
      <c r="J75" s="370">
        <f>J76+J77</f>
        <v>0</v>
      </c>
      <c r="K75" s="51">
        <f t="shared" ref="K75" si="52">K76+K77</f>
        <v>0</v>
      </c>
    </row>
    <row r="76" spans="1:11" s="1" customFormat="1" ht="12.75" x14ac:dyDescent="0.2">
      <c r="A76" s="371">
        <v>2</v>
      </c>
      <c r="B76" s="372">
        <v>2</v>
      </c>
      <c r="C76" s="372">
        <v>1</v>
      </c>
      <c r="D76" s="372">
        <v>6</v>
      </c>
      <c r="E76" s="372" t="s">
        <v>202</v>
      </c>
      <c r="F76" s="375" t="s">
        <v>92</v>
      </c>
      <c r="G76" s="381">
        <v>0</v>
      </c>
      <c r="H76" s="27">
        <v>0</v>
      </c>
      <c r="I76" s="27">
        <v>0</v>
      </c>
      <c r="J76" s="351">
        <f>SUBTOTAL(9,G76:I76)</f>
        <v>0</v>
      </c>
      <c r="K76" s="353">
        <f t="shared" si="40"/>
        <v>0</v>
      </c>
    </row>
    <row r="77" spans="1:11" s="1" customFormat="1" ht="12.75" x14ac:dyDescent="0.2">
      <c r="A77" s="371">
        <v>2</v>
      </c>
      <c r="B77" s="372">
        <v>2</v>
      </c>
      <c r="C77" s="372">
        <v>1</v>
      </c>
      <c r="D77" s="372">
        <v>6</v>
      </c>
      <c r="E77" s="372" t="s">
        <v>203</v>
      </c>
      <c r="F77" s="375" t="s">
        <v>93</v>
      </c>
      <c r="G77" s="381">
        <v>0</v>
      </c>
      <c r="H77" s="27">
        <v>0</v>
      </c>
      <c r="I77" s="27">
        <v>0</v>
      </c>
      <c r="J77" s="351">
        <f>SUBTOTAL(9,G77:I77)</f>
        <v>0</v>
      </c>
      <c r="K77" s="353">
        <f t="shared" si="40"/>
        <v>0</v>
      </c>
    </row>
    <row r="78" spans="1:11" s="1" customFormat="1" ht="12.75" x14ac:dyDescent="0.2">
      <c r="A78" s="367">
        <v>2</v>
      </c>
      <c r="B78" s="368">
        <v>2</v>
      </c>
      <c r="C78" s="368">
        <v>1</v>
      </c>
      <c r="D78" s="368">
        <v>7</v>
      </c>
      <c r="E78" s="368"/>
      <c r="F78" s="369" t="s">
        <v>24</v>
      </c>
      <c r="G78" s="370">
        <f>G79</f>
        <v>0</v>
      </c>
      <c r="H78" s="370">
        <f t="shared" ref="H78:I78" si="53">H79</f>
        <v>200000</v>
      </c>
      <c r="I78" s="370">
        <f t="shared" si="53"/>
        <v>0</v>
      </c>
      <c r="J78" s="370">
        <f>J79</f>
        <v>200000</v>
      </c>
      <c r="K78" s="51">
        <f t="shared" ref="K78" si="54">K79</f>
        <v>9.8982964883269131E-2</v>
      </c>
    </row>
    <row r="79" spans="1:11" s="1" customFormat="1" ht="12.75" x14ac:dyDescent="0.2">
      <c r="A79" s="371">
        <v>2</v>
      </c>
      <c r="B79" s="372">
        <v>2</v>
      </c>
      <c r="C79" s="372">
        <v>1</v>
      </c>
      <c r="D79" s="372">
        <v>7</v>
      </c>
      <c r="E79" s="372" t="s">
        <v>202</v>
      </c>
      <c r="F79" s="375" t="s">
        <v>24</v>
      </c>
      <c r="G79" s="374">
        <v>0</v>
      </c>
      <c r="H79" s="352">
        <v>200000</v>
      </c>
      <c r="I79" s="352">
        <v>0</v>
      </c>
      <c r="J79" s="352">
        <f>SUBTOTAL(9,G79:I79)</f>
        <v>200000</v>
      </c>
      <c r="K79" s="353">
        <f t="shared" si="40"/>
        <v>9.8982964883269131E-2</v>
      </c>
    </row>
    <row r="80" spans="1:11" s="1" customFormat="1" ht="12.75" x14ac:dyDescent="0.2">
      <c r="A80" s="367">
        <v>2</v>
      </c>
      <c r="B80" s="368">
        <v>2</v>
      </c>
      <c r="C80" s="368">
        <v>1</v>
      </c>
      <c r="D80" s="368">
        <v>8</v>
      </c>
      <c r="E80" s="368"/>
      <c r="F80" s="369" t="s">
        <v>94</v>
      </c>
      <c r="G80" s="370">
        <f>G81</f>
        <v>800000</v>
      </c>
      <c r="H80" s="370">
        <f t="shared" ref="H80:I80" si="55">H81</f>
        <v>0</v>
      </c>
      <c r="I80" s="370">
        <f t="shared" si="55"/>
        <v>0</v>
      </c>
      <c r="J80" s="370">
        <f>J81</f>
        <v>800000</v>
      </c>
      <c r="K80" s="51">
        <f t="shared" ref="K80" si="56">K81</f>
        <v>0.39593185953307652</v>
      </c>
    </row>
    <row r="81" spans="1:11" s="1" customFormat="1" ht="12.75" x14ac:dyDescent="0.2">
      <c r="A81" s="371">
        <v>2</v>
      </c>
      <c r="B81" s="372">
        <v>2</v>
      </c>
      <c r="C81" s="372">
        <v>1</v>
      </c>
      <c r="D81" s="372">
        <v>8</v>
      </c>
      <c r="E81" s="372" t="s">
        <v>202</v>
      </c>
      <c r="F81" s="375" t="s">
        <v>94</v>
      </c>
      <c r="G81" s="374">
        <v>800000</v>
      </c>
      <c r="H81" s="29">
        <v>0</v>
      </c>
      <c r="I81" s="29">
        <v>0</v>
      </c>
      <c r="J81" s="352">
        <f>SUBTOTAL(9,G81:I81)</f>
        <v>800000</v>
      </c>
      <c r="K81" s="353">
        <f t="shared" si="40"/>
        <v>0.39593185953307652</v>
      </c>
    </row>
    <row r="82" spans="1:11" s="1" customFormat="1" ht="12.75" x14ac:dyDescent="0.2">
      <c r="A82" s="363">
        <v>2</v>
      </c>
      <c r="B82" s="364">
        <v>2</v>
      </c>
      <c r="C82" s="364">
        <v>2</v>
      </c>
      <c r="D82" s="364"/>
      <c r="E82" s="364"/>
      <c r="F82" s="365" t="s">
        <v>244</v>
      </c>
      <c r="G82" s="366">
        <f>+G83+G85</f>
        <v>1250000</v>
      </c>
      <c r="H82" s="366">
        <f t="shared" ref="H82:I82" si="57">+H83+H85</f>
        <v>8750000</v>
      </c>
      <c r="I82" s="366">
        <f t="shared" si="57"/>
        <v>0</v>
      </c>
      <c r="J82" s="366">
        <f>+J83+J85</f>
        <v>10000000</v>
      </c>
      <c r="K82" s="366">
        <f t="shared" ref="K82" si="58">+K83+K85</f>
        <v>4.9491482441634576</v>
      </c>
    </row>
    <row r="83" spans="1:11" s="1" customFormat="1" ht="12.75" x14ac:dyDescent="0.2">
      <c r="A83" s="367">
        <v>2</v>
      </c>
      <c r="B83" s="368">
        <v>2</v>
      </c>
      <c r="C83" s="368">
        <v>2</v>
      </c>
      <c r="D83" s="368">
        <v>1</v>
      </c>
      <c r="E83" s="368"/>
      <c r="F83" s="369" t="s">
        <v>95</v>
      </c>
      <c r="G83" s="370">
        <f>G84</f>
        <v>0</v>
      </c>
      <c r="H83" s="370">
        <f t="shared" ref="H83:I83" si="59">H84</f>
        <v>0</v>
      </c>
      <c r="I83" s="370">
        <f t="shared" si="59"/>
        <v>0</v>
      </c>
      <c r="J83" s="370">
        <f t="shared" ref="J83:K83" si="60">J84</f>
        <v>0</v>
      </c>
      <c r="K83" s="51">
        <f t="shared" si="60"/>
        <v>0</v>
      </c>
    </row>
    <row r="84" spans="1:11" s="1" customFormat="1" ht="12.75" x14ac:dyDescent="0.2">
      <c r="A84" s="371">
        <v>2</v>
      </c>
      <c r="B84" s="372">
        <v>2</v>
      </c>
      <c r="C84" s="372">
        <v>2</v>
      </c>
      <c r="D84" s="372">
        <v>1</v>
      </c>
      <c r="E84" s="372" t="s">
        <v>202</v>
      </c>
      <c r="F84" s="375" t="s">
        <v>95</v>
      </c>
      <c r="G84" s="374">
        <v>0</v>
      </c>
      <c r="H84" s="27">
        <v>0</v>
      </c>
      <c r="I84" s="27">
        <v>0</v>
      </c>
      <c r="J84" s="351">
        <f>SUBTOTAL(9,G84:I84)</f>
        <v>0</v>
      </c>
      <c r="K84" s="353">
        <f t="shared" si="40"/>
        <v>0</v>
      </c>
    </row>
    <row r="85" spans="1:11" s="1" customFormat="1" ht="12.75" x14ac:dyDescent="0.2">
      <c r="A85" s="367">
        <v>2</v>
      </c>
      <c r="B85" s="368">
        <v>2</v>
      </c>
      <c r="C85" s="368">
        <v>2</v>
      </c>
      <c r="D85" s="368">
        <v>2</v>
      </c>
      <c r="E85" s="368"/>
      <c r="F85" s="369" t="s">
        <v>96</v>
      </c>
      <c r="G85" s="370">
        <f>G86</f>
        <v>1250000</v>
      </c>
      <c r="H85" s="370">
        <f t="shared" ref="H85:I85" si="61">H86</f>
        <v>8750000</v>
      </c>
      <c r="I85" s="370">
        <f t="shared" si="61"/>
        <v>0</v>
      </c>
      <c r="J85" s="29">
        <f>J86</f>
        <v>10000000</v>
      </c>
      <c r="K85" s="51">
        <f>K86</f>
        <v>4.9491482441634576</v>
      </c>
    </row>
    <row r="86" spans="1:11" s="1" customFormat="1" ht="12.75" x14ac:dyDescent="0.2">
      <c r="A86" s="371">
        <v>2</v>
      </c>
      <c r="B86" s="372">
        <v>2</v>
      </c>
      <c r="C86" s="372">
        <v>2</v>
      </c>
      <c r="D86" s="372">
        <v>2</v>
      </c>
      <c r="E86" s="372" t="s">
        <v>202</v>
      </c>
      <c r="F86" s="375" t="s">
        <v>96</v>
      </c>
      <c r="G86" s="374">
        <v>1250000</v>
      </c>
      <c r="H86" s="27">
        <v>8750000</v>
      </c>
      <c r="I86" s="27">
        <v>0</v>
      </c>
      <c r="J86" s="351">
        <f>SUBTOTAL(9,G86:I86)</f>
        <v>10000000</v>
      </c>
      <c r="K86" s="353">
        <f t="shared" si="40"/>
        <v>4.9491482441634576</v>
      </c>
    </row>
    <row r="87" spans="1:11" s="1" customFormat="1" ht="12.75" x14ac:dyDescent="0.2">
      <c r="A87" s="363">
        <v>2</v>
      </c>
      <c r="B87" s="364">
        <v>2</v>
      </c>
      <c r="C87" s="364">
        <v>3</v>
      </c>
      <c r="D87" s="364"/>
      <c r="E87" s="364"/>
      <c r="F87" s="365" t="s">
        <v>25</v>
      </c>
      <c r="G87" s="366">
        <f>+G88+G90</f>
        <v>700000</v>
      </c>
      <c r="H87" s="366">
        <f t="shared" ref="H87:I87" si="62">+H88+H90</f>
        <v>0</v>
      </c>
      <c r="I87" s="366">
        <f t="shared" si="62"/>
        <v>0</v>
      </c>
      <c r="J87" s="366">
        <f>+J88+J90</f>
        <v>700000</v>
      </c>
      <c r="K87" s="366">
        <f t="shared" ref="K87" si="63">+K88+K90</f>
        <v>0.34644037709144199</v>
      </c>
    </row>
    <row r="88" spans="1:11" s="1" customFormat="1" ht="12.75" x14ac:dyDescent="0.2">
      <c r="A88" s="367">
        <v>2</v>
      </c>
      <c r="B88" s="368">
        <v>2</v>
      </c>
      <c r="C88" s="368">
        <v>3</v>
      </c>
      <c r="D88" s="368">
        <v>1</v>
      </c>
      <c r="E88" s="368"/>
      <c r="F88" s="369" t="s">
        <v>97</v>
      </c>
      <c r="G88" s="370">
        <f>G89</f>
        <v>700000</v>
      </c>
      <c r="H88" s="370">
        <f t="shared" ref="H88:I88" si="64">H89</f>
        <v>0</v>
      </c>
      <c r="I88" s="370">
        <f t="shared" si="64"/>
        <v>0</v>
      </c>
      <c r="J88" s="370">
        <f t="shared" ref="J88:K88" si="65">J89</f>
        <v>700000</v>
      </c>
      <c r="K88" s="51">
        <f t="shared" si="65"/>
        <v>0.34644037709144199</v>
      </c>
    </row>
    <row r="89" spans="1:11" s="1" customFormat="1" ht="12.75" x14ac:dyDescent="0.2">
      <c r="A89" s="371">
        <v>2</v>
      </c>
      <c r="B89" s="372">
        <v>2</v>
      </c>
      <c r="C89" s="372">
        <v>3</v>
      </c>
      <c r="D89" s="372">
        <v>1</v>
      </c>
      <c r="E89" s="372" t="s">
        <v>202</v>
      </c>
      <c r="F89" s="375" t="s">
        <v>97</v>
      </c>
      <c r="G89" s="374">
        <v>700000</v>
      </c>
      <c r="H89" s="374">
        <v>0</v>
      </c>
      <c r="I89" s="374">
        <v>0</v>
      </c>
      <c r="J89" s="388">
        <f>SUBTOTAL(9,G89:I89)</f>
        <v>700000</v>
      </c>
      <c r="K89" s="353">
        <f t="shared" si="40"/>
        <v>0.34644037709144199</v>
      </c>
    </row>
    <row r="90" spans="1:11" s="1" customFormat="1" ht="12.75" x14ac:dyDescent="0.2">
      <c r="A90" s="367">
        <v>2</v>
      </c>
      <c r="B90" s="368">
        <v>2</v>
      </c>
      <c r="C90" s="368">
        <v>3</v>
      </c>
      <c r="D90" s="368">
        <v>2</v>
      </c>
      <c r="E90" s="368"/>
      <c r="F90" s="369" t="s">
        <v>98</v>
      </c>
      <c r="G90" s="370">
        <f>G91</f>
        <v>0</v>
      </c>
      <c r="H90" s="370">
        <f t="shared" ref="H90:I90" si="66">H91</f>
        <v>0</v>
      </c>
      <c r="I90" s="370">
        <f t="shared" si="66"/>
        <v>0</v>
      </c>
      <c r="J90" s="370">
        <f t="shared" ref="J90:K90" si="67">J91</f>
        <v>0</v>
      </c>
      <c r="K90" s="51">
        <f t="shared" si="67"/>
        <v>0</v>
      </c>
    </row>
    <row r="91" spans="1:11" s="1" customFormat="1" ht="12.75" x14ac:dyDescent="0.2">
      <c r="A91" s="371">
        <v>2</v>
      </c>
      <c r="B91" s="372">
        <v>2</v>
      </c>
      <c r="C91" s="372">
        <v>3</v>
      </c>
      <c r="D91" s="372">
        <v>2</v>
      </c>
      <c r="E91" s="372" t="s">
        <v>202</v>
      </c>
      <c r="F91" s="375" t="s">
        <v>98</v>
      </c>
      <c r="G91" s="374">
        <v>0</v>
      </c>
      <c r="H91" s="374">
        <v>0</v>
      </c>
      <c r="I91" s="374">
        <v>0</v>
      </c>
      <c r="J91" s="388">
        <f>SUBTOTAL(9,G91:I91)</f>
        <v>0</v>
      </c>
      <c r="K91" s="353">
        <f t="shared" si="40"/>
        <v>0</v>
      </c>
    </row>
    <row r="92" spans="1:11" s="1" customFormat="1" ht="12.75" x14ac:dyDescent="0.2">
      <c r="A92" s="363">
        <v>2</v>
      </c>
      <c r="B92" s="364">
        <v>2</v>
      </c>
      <c r="C92" s="364">
        <v>4</v>
      </c>
      <c r="D92" s="364"/>
      <c r="E92" s="364"/>
      <c r="F92" s="365" t="s">
        <v>99</v>
      </c>
      <c r="G92" s="366">
        <f>+G93+G95+G97</f>
        <v>0</v>
      </c>
      <c r="H92" s="366">
        <f t="shared" ref="H92:I92" si="68">+H93+H95+H97</f>
        <v>1000000</v>
      </c>
      <c r="I92" s="366">
        <f t="shared" si="68"/>
        <v>0</v>
      </c>
      <c r="J92" s="366">
        <f>+J93+J95+J97</f>
        <v>1000000</v>
      </c>
      <c r="K92" s="366">
        <f t="shared" ref="K92" si="69">+K93+K95+K97</f>
        <v>0.49491482441634571</v>
      </c>
    </row>
    <row r="93" spans="1:11" s="1" customFormat="1" ht="12.75" x14ac:dyDescent="0.2">
      <c r="A93" s="367">
        <v>2</v>
      </c>
      <c r="B93" s="368">
        <v>2</v>
      </c>
      <c r="C93" s="368">
        <v>4</v>
      </c>
      <c r="D93" s="368">
        <v>1</v>
      </c>
      <c r="E93" s="368"/>
      <c r="F93" s="380" t="s">
        <v>982</v>
      </c>
      <c r="G93" s="370">
        <f>G94</f>
        <v>0</v>
      </c>
      <c r="H93" s="370">
        <f t="shared" ref="H93:I93" si="70">H94</f>
        <v>0</v>
      </c>
      <c r="I93" s="370">
        <f t="shared" si="70"/>
        <v>0</v>
      </c>
      <c r="J93" s="370">
        <f t="shared" ref="J93:K93" si="71">J94</f>
        <v>0</v>
      </c>
      <c r="K93" s="51">
        <f t="shared" si="71"/>
        <v>0</v>
      </c>
    </row>
    <row r="94" spans="1:11" s="1" customFormat="1" ht="12.75" x14ac:dyDescent="0.2">
      <c r="A94" s="371">
        <v>2</v>
      </c>
      <c r="B94" s="372">
        <v>2</v>
      </c>
      <c r="C94" s="372">
        <v>4</v>
      </c>
      <c r="D94" s="372">
        <v>1</v>
      </c>
      <c r="E94" s="372" t="s">
        <v>202</v>
      </c>
      <c r="F94" s="373" t="s">
        <v>982</v>
      </c>
      <c r="G94" s="374">
        <v>0</v>
      </c>
      <c r="H94" s="27">
        <v>0</v>
      </c>
      <c r="I94" s="27">
        <v>0</v>
      </c>
      <c r="J94" s="351">
        <f>SUBTOTAL(9,G94:I94)</f>
        <v>0</v>
      </c>
      <c r="K94" s="353">
        <f t="shared" si="40"/>
        <v>0</v>
      </c>
    </row>
    <row r="95" spans="1:11" s="1" customFormat="1" ht="12.75" x14ac:dyDescent="0.2">
      <c r="A95" s="367">
        <v>2</v>
      </c>
      <c r="B95" s="368">
        <v>2</v>
      </c>
      <c r="C95" s="368">
        <v>4</v>
      </c>
      <c r="D95" s="368">
        <v>2</v>
      </c>
      <c r="E95" s="368"/>
      <c r="F95" s="380" t="s">
        <v>26</v>
      </c>
      <c r="G95" s="370">
        <f>G96</f>
        <v>0</v>
      </c>
      <c r="H95" s="370">
        <f t="shared" ref="H95:I95" si="72">H96</f>
        <v>1000000</v>
      </c>
      <c r="I95" s="370">
        <f t="shared" si="72"/>
        <v>0</v>
      </c>
      <c r="J95" s="370">
        <f t="shared" ref="J95:K95" si="73">J96</f>
        <v>1000000</v>
      </c>
      <c r="K95" s="51">
        <f t="shared" si="73"/>
        <v>0.49491482441634571</v>
      </c>
    </row>
    <row r="96" spans="1:11" s="1" customFormat="1" ht="12.75" x14ac:dyDescent="0.2">
      <c r="A96" s="371">
        <v>2</v>
      </c>
      <c r="B96" s="372">
        <v>2</v>
      </c>
      <c r="C96" s="372">
        <v>4</v>
      </c>
      <c r="D96" s="372">
        <v>2</v>
      </c>
      <c r="E96" s="372" t="s">
        <v>202</v>
      </c>
      <c r="F96" s="375" t="s">
        <v>26</v>
      </c>
      <c r="G96" s="374">
        <v>0</v>
      </c>
      <c r="H96" s="27">
        <v>1000000</v>
      </c>
      <c r="I96" s="27">
        <v>0</v>
      </c>
      <c r="J96" s="351">
        <f>SUBTOTAL(9,G96:I96)</f>
        <v>1000000</v>
      </c>
      <c r="K96" s="353">
        <f t="shared" si="40"/>
        <v>0.49491482441634571</v>
      </c>
    </row>
    <row r="97" spans="1:11" s="1" customFormat="1" ht="12.75" x14ac:dyDescent="0.2">
      <c r="A97" s="367">
        <v>2</v>
      </c>
      <c r="B97" s="368">
        <v>2</v>
      </c>
      <c r="C97" s="368">
        <v>4</v>
      </c>
      <c r="D97" s="368">
        <v>4</v>
      </c>
      <c r="E97" s="368"/>
      <c r="F97" s="380" t="s">
        <v>100</v>
      </c>
      <c r="G97" s="370">
        <f>G98</f>
        <v>0</v>
      </c>
      <c r="H97" s="370">
        <f t="shared" ref="H97:I97" si="74">H98</f>
        <v>0</v>
      </c>
      <c r="I97" s="370">
        <f t="shared" si="74"/>
        <v>0</v>
      </c>
      <c r="J97" s="370">
        <f t="shared" ref="J97:K97" si="75">J98</f>
        <v>0</v>
      </c>
      <c r="K97" s="51">
        <f t="shared" si="75"/>
        <v>0</v>
      </c>
    </row>
    <row r="98" spans="1:11" s="1" customFormat="1" ht="12.75" x14ac:dyDescent="0.2">
      <c r="A98" s="371">
        <v>2</v>
      </c>
      <c r="B98" s="372">
        <v>2</v>
      </c>
      <c r="C98" s="372">
        <v>4</v>
      </c>
      <c r="D98" s="372">
        <v>4</v>
      </c>
      <c r="E98" s="372" t="s">
        <v>202</v>
      </c>
      <c r="F98" s="375" t="s">
        <v>100</v>
      </c>
      <c r="G98" s="374">
        <v>0</v>
      </c>
      <c r="H98" s="27">
        <v>0</v>
      </c>
      <c r="I98" s="27">
        <v>0</v>
      </c>
      <c r="J98" s="351">
        <f>SUBTOTAL(9,G98:I98)</f>
        <v>0</v>
      </c>
      <c r="K98" s="51">
        <f t="shared" si="40"/>
        <v>0</v>
      </c>
    </row>
    <row r="99" spans="1:11" s="1" customFormat="1" ht="12.75" x14ac:dyDescent="0.2">
      <c r="A99" s="363">
        <v>2</v>
      </c>
      <c r="B99" s="364">
        <v>2</v>
      </c>
      <c r="C99" s="364">
        <v>5</v>
      </c>
      <c r="D99" s="364"/>
      <c r="E99" s="364"/>
      <c r="F99" s="365" t="s">
        <v>101</v>
      </c>
      <c r="G99" s="366">
        <f>+G100+G102+G104+G110+G112+G114</f>
        <v>0</v>
      </c>
      <c r="H99" s="366">
        <f t="shared" ref="H99:I99" si="76">+H100+H102+H104+H110+H112+H114</f>
        <v>0</v>
      </c>
      <c r="I99" s="366">
        <f t="shared" si="76"/>
        <v>0</v>
      </c>
      <c r="J99" s="366">
        <f>+J100+J102+J104+J110+J112+J114</f>
        <v>0</v>
      </c>
      <c r="K99" s="366">
        <f t="shared" ref="K99" si="77">+K100+K102+K104+K110+K112</f>
        <v>0</v>
      </c>
    </row>
    <row r="100" spans="1:11" s="1" customFormat="1" ht="12.75" x14ac:dyDescent="0.2">
      <c r="A100" s="367">
        <v>2</v>
      </c>
      <c r="B100" s="368">
        <v>2</v>
      </c>
      <c r="C100" s="368">
        <v>5</v>
      </c>
      <c r="D100" s="368">
        <v>1</v>
      </c>
      <c r="E100" s="368"/>
      <c r="F100" s="380" t="s">
        <v>102</v>
      </c>
      <c r="G100" s="370">
        <f>G101</f>
        <v>0</v>
      </c>
      <c r="H100" s="370">
        <f t="shared" ref="H100:J100" si="78">H101</f>
        <v>0</v>
      </c>
      <c r="I100" s="370">
        <f t="shared" si="78"/>
        <v>0</v>
      </c>
      <c r="J100" s="370">
        <f t="shared" si="78"/>
        <v>0</v>
      </c>
      <c r="K100" s="51">
        <f t="shared" ref="K100" si="79">K101</f>
        <v>0</v>
      </c>
    </row>
    <row r="101" spans="1:11" s="1" customFormat="1" ht="12.75" x14ac:dyDescent="0.2">
      <c r="A101" s="371">
        <v>2</v>
      </c>
      <c r="B101" s="372">
        <v>2</v>
      </c>
      <c r="C101" s="372">
        <v>5</v>
      </c>
      <c r="D101" s="372">
        <v>1</v>
      </c>
      <c r="E101" s="372" t="s">
        <v>202</v>
      </c>
      <c r="F101" s="375" t="s">
        <v>102</v>
      </c>
      <c r="G101" s="374">
        <v>0</v>
      </c>
      <c r="H101" s="27">
        <v>0</v>
      </c>
      <c r="I101" s="27">
        <v>0</v>
      </c>
      <c r="J101" s="351">
        <f>SUBTOTAL(9,G101:I101)</f>
        <v>0</v>
      </c>
      <c r="K101" s="353">
        <f t="shared" si="40"/>
        <v>0</v>
      </c>
    </row>
    <row r="102" spans="1:11" s="1" customFormat="1" ht="12.75" x14ac:dyDescent="0.2">
      <c r="A102" s="367">
        <v>2</v>
      </c>
      <c r="B102" s="368">
        <v>2</v>
      </c>
      <c r="C102" s="368">
        <v>5</v>
      </c>
      <c r="D102" s="368">
        <v>2</v>
      </c>
      <c r="E102" s="368"/>
      <c r="F102" s="369" t="s">
        <v>983</v>
      </c>
      <c r="G102" s="370">
        <f>G103</f>
        <v>0</v>
      </c>
      <c r="H102" s="370">
        <f t="shared" ref="H102:K102" si="80">H103</f>
        <v>0</v>
      </c>
      <c r="I102" s="370">
        <f t="shared" si="80"/>
        <v>0</v>
      </c>
      <c r="J102" s="370">
        <f t="shared" si="80"/>
        <v>0</v>
      </c>
      <c r="K102" s="51">
        <f t="shared" si="80"/>
        <v>0</v>
      </c>
    </row>
    <row r="103" spans="1:11" s="1" customFormat="1" ht="12.75" x14ac:dyDescent="0.2">
      <c r="A103" s="371">
        <v>2</v>
      </c>
      <c r="B103" s="372">
        <v>2</v>
      </c>
      <c r="C103" s="372">
        <v>5</v>
      </c>
      <c r="D103" s="372">
        <v>2</v>
      </c>
      <c r="E103" s="372" t="s">
        <v>202</v>
      </c>
      <c r="F103" s="375" t="s">
        <v>983</v>
      </c>
      <c r="G103" s="374">
        <v>0</v>
      </c>
      <c r="H103" s="27">
        <v>0</v>
      </c>
      <c r="I103" s="27">
        <v>0</v>
      </c>
      <c r="J103" s="351">
        <f>SUBTOTAL(9,G103:I103)</f>
        <v>0</v>
      </c>
      <c r="K103" s="353">
        <f t="shared" si="40"/>
        <v>0</v>
      </c>
    </row>
    <row r="104" spans="1:11" s="1" customFormat="1" ht="12.75" x14ac:dyDescent="0.2">
      <c r="A104" s="367">
        <v>2</v>
      </c>
      <c r="B104" s="368">
        <v>2</v>
      </c>
      <c r="C104" s="368">
        <v>5</v>
      </c>
      <c r="D104" s="368">
        <v>3</v>
      </c>
      <c r="E104" s="368"/>
      <c r="F104" s="369" t="s">
        <v>984</v>
      </c>
      <c r="G104" s="370">
        <f>SUM(G105:G109)</f>
        <v>0</v>
      </c>
      <c r="H104" s="370">
        <f t="shared" ref="H104:J104" si="81">SUM(H105:H109)</f>
        <v>0</v>
      </c>
      <c r="I104" s="370">
        <f t="shared" si="81"/>
        <v>0</v>
      </c>
      <c r="J104" s="370">
        <f t="shared" si="81"/>
        <v>0</v>
      </c>
      <c r="K104" s="51">
        <f>SUM(K105:K109)</f>
        <v>0</v>
      </c>
    </row>
    <row r="105" spans="1:11" s="1" customFormat="1" ht="12.75" x14ac:dyDescent="0.2">
      <c r="A105" s="371">
        <v>2</v>
      </c>
      <c r="B105" s="372">
        <v>2</v>
      </c>
      <c r="C105" s="372">
        <v>5</v>
      </c>
      <c r="D105" s="372">
        <v>3</v>
      </c>
      <c r="E105" s="372" t="s">
        <v>202</v>
      </c>
      <c r="F105" s="375" t="s">
        <v>103</v>
      </c>
      <c r="G105" s="374">
        <v>0</v>
      </c>
      <c r="H105" s="374">
        <v>0</v>
      </c>
      <c r="I105" s="374">
        <v>0</v>
      </c>
      <c r="J105" s="388">
        <f>SUBTOTAL(9,G105:I105)</f>
        <v>0</v>
      </c>
      <c r="K105" s="353">
        <f t="shared" si="40"/>
        <v>0</v>
      </c>
    </row>
    <row r="106" spans="1:11" s="1" customFormat="1" ht="12.75" x14ac:dyDescent="0.2">
      <c r="A106" s="371">
        <v>2</v>
      </c>
      <c r="B106" s="372">
        <v>2</v>
      </c>
      <c r="C106" s="372">
        <v>5</v>
      </c>
      <c r="D106" s="372">
        <v>3</v>
      </c>
      <c r="E106" s="372" t="s">
        <v>203</v>
      </c>
      <c r="F106" s="375" t="s">
        <v>104</v>
      </c>
      <c r="G106" s="374">
        <v>0</v>
      </c>
      <c r="H106" s="374">
        <v>0</v>
      </c>
      <c r="I106" s="374">
        <v>0</v>
      </c>
      <c r="J106" s="388">
        <f t="shared" ref="J106:J111" si="82">SUBTOTAL(9,G106:I106)</f>
        <v>0</v>
      </c>
      <c r="K106" s="353">
        <f t="shared" si="40"/>
        <v>0</v>
      </c>
    </row>
    <row r="107" spans="1:11" s="1" customFormat="1" ht="12.75" x14ac:dyDescent="0.2">
      <c r="A107" s="371">
        <v>2</v>
      </c>
      <c r="B107" s="372">
        <v>2</v>
      </c>
      <c r="C107" s="372">
        <v>5</v>
      </c>
      <c r="D107" s="372">
        <v>3</v>
      </c>
      <c r="E107" s="372" t="s">
        <v>204</v>
      </c>
      <c r="F107" s="375" t="s">
        <v>105</v>
      </c>
      <c r="G107" s="374">
        <v>0</v>
      </c>
      <c r="H107" s="374">
        <v>0</v>
      </c>
      <c r="I107" s="374">
        <v>0</v>
      </c>
      <c r="J107" s="388">
        <f t="shared" si="82"/>
        <v>0</v>
      </c>
      <c r="K107" s="353">
        <f t="shared" si="40"/>
        <v>0</v>
      </c>
    </row>
    <row r="108" spans="1:11" s="1" customFormat="1" ht="12.75" x14ac:dyDescent="0.2">
      <c r="A108" s="371">
        <v>2</v>
      </c>
      <c r="B108" s="372">
        <v>2</v>
      </c>
      <c r="C108" s="372">
        <v>5</v>
      </c>
      <c r="D108" s="372">
        <v>3</v>
      </c>
      <c r="E108" s="372" t="s">
        <v>205</v>
      </c>
      <c r="F108" s="375" t="s">
        <v>106</v>
      </c>
      <c r="G108" s="374">
        <v>0</v>
      </c>
      <c r="H108" s="374">
        <v>0</v>
      </c>
      <c r="I108" s="374">
        <v>0</v>
      </c>
      <c r="J108" s="388">
        <f t="shared" si="82"/>
        <v>0</v>
      </c>
      <c r="K108" s="353">
        <f t="shared" si="40"/>
        <v>0</v>
      </c>
    </row>
    <row r="109" spans="1:11" s="1" customFormat="1" ht="12.75" x14ac:dyDescent="0.2">
      <c r="A109" s="371">
        <v>2</v>
      </c>
      <c r="B109" s="372">
        <v>2</v>
      </c>
      <c r="C109" s="372">
        <v>5</v>
      </c>
      <c r="D109" s="372">
        <v>3</v>
      </c>
      <c r="E109" s="372" t="s">
        <v>208</v>
      </c>
      <c r="F109" s="375" t="s">
        <v>107</v>
      </c>
      <c r="G109" s="374">
        <v>0</v>
      </c>
      <c r="H109" s="374">
        <v>0</v>
      </c>
      <c r="I109" s="374">
        <v>0</v>
      </c>
      <c r="J109" s="388">
        <f t="shared" si="82"/>
        <v>0</v>
      </c>
      <c r="K109" s="353">
        <f t="shared" si="40"/>
        <v>0</v>
      </c>
    </row>
    <row r="110" spans="1:11" s="1" customFormat="1" ht="12.75" x14ac:dyDescent="0.2">
      <c r="A110" s="367">
        <v>2</v>
      </c>
      <c r="B110" s="368">
        <v>2</v>
      </c>
      <c r="C110" s="368">
        <v>5</v>
      </c>
      <c r="D110" s="368">
        <v>4</v>
      </c>
      <c r="E110" s="368"/>
      <c r="F110" s="380" t="s">
        <v>108</v>
      </c>
      <c r="G110" s="370">
        <f>G111</f>
        <v>0</v>
      </c>
      <c r="H110" s="370">
        <f t="shared" ref="H110:J110" si="83">H111</f>
        <v>0</v>
      </c>
      <c r="I110" s="370">
        <f t="shared" si="83"/>
        <v>0</v>
      </c>
      <c r="J110" s="370">
        <f t="shared" si="83"/>
        <v>0</v>
      </c>
      <c r="K110" s="51">
        <f t="shared" ref="K110" si="84">K111</f>
        <v>0</v>
      </c>
    </row>
    <row r="111" spans="1:11" s="1" customFormat="1" ht="12.75" x14ac:dyDescent="0.2">
      <c r="A111" s="371">
        <v>2</v>
      </c>
      <c r="B111" s="372">
        <v>2</v>
      </c>
      <c r="C111" s="372">
        <v>5</v>
      </c>
      <c r="D111" s="372">
        <v>4</v>
      </c>
      <c r="E111" s="372" t="s">
        <v>202</v>
      </c>
      <c r="F111" s="375" t="s">
        <v>108</v>
      </c>
      <c r="G111" s="374">
        <v>0</v>
      </c>
      <c r="H111" s="374">
        <v>0</v>
      </c>
      <c r="I111" s="374">
        <v>0</v>
      </c>
      <c r="J111" s="388">
        <f t="shared" si="82"/>
        <v>0</v>
      </c>
      <c r="K111" s="353">
        <f t="shared" si="40"/>
        <v>0</v>
      </c>
    </row>
    <row r="112" spans="1:11" s="1" customFormat="1" ht="12.75" x14ac:dyDescent="0.2">
      <c r="A112" s="367">
        <v>2</v>
      </c>
      <c r="B112" s="368">
        <v>2</v>
      </c>
      <c r="C112" s="368">
        <v>5</v>
      </c>
      <c r="D112" s="368">
        <v>8</v>
      </c>
      <c r="E112" s="368"/>
      <c r="F112" s="369" t="s">
        <v>109</v>
      </c>
      <c r="G112" s="370">
        <f>G113</f>
        <v>0</v>
      </c>
      <c r="H112" s="370">
        <f t="shared" ref="H112:J112" si="85">H113</f>
        <v>0</v>
      </c>
      <c r="I112" s="370">
        <f t="shared" si="85"/>
        <v>0</v>
      </c>
      <c r="J112" s="370">
        <f t="shared" si="85"/>
        <v>0</v>
      </c>
      <c r="K112" s="353">
        <f t="shared" si="40"/>
        <v>0</v>
      </c>
    </row>
    <row r="113" spans="1:11" s="1" customFormat="1" ht="12.75" x14ac:dyDescent="0.2">
      <c r="A113" s="371">
        <v>2</v>
      </c>
      <c r="B113" s="372">
        <v>2</v>
      </c>
      <c r="C113" s="372">
        <v>5</v>
      </c>
      <c r="D113" s="372">
        <v>8</v>
      </c>
      <c r="E113" s="372" t="s">
        <v>202</v>
      </c>
      <c r="F113" s="375" t="s">
        <v>109</v>
      </c>
      <c r="G113" s="374">
        <v>0</v>
      </c>
      <c r="H113" s="27">
        <v>0</v>
      </c>
      <c r="I113" s="27">
        <v>0</v>
      </c>
      <c r="J113" s="351">
        <f>SUBTOTAL(9,G113:I113)</f>
        <v>0</v>
      </c>
      <c r="K113" s="353">
        <f t="shared" si="40"/>
        <v>0</v>
      </c>
    </row>
    <row r="114" spans="1:11" s="1" customFormat="1" ht="12.75" x14ac:dyDescent="0.2">
      <c r="A114" s="367">
        <v>2</v>
      </c>
      <c r="B114" s="368">
        <v>2</v>
      </c>
      <c r="C114" s="368">
        <v>5</v>
      </c>
      <c r="D114" s="368">
        <v>9</v>
      </c>
      <c r="E114" s="368"/>
      <c r="F114" s="369" t="s">
        <v>1028</v>
      </c>
      <c r="G114" s="382">
        <f>+G115</f>
        <v>0</v>
      </c>
      <c r="H114" s="382">
        <f t="shared" ref="H114:J114" si="86">+H115</f>
        <v>0</v>
      </c>
      <c r="I114" s="382">
        <f t="shared" si="86"/>
        <v>0</v>
      </c>
      <c r="J114" s="382">
        <f t="shared" si="86"/>
        <v>0</v>
      </c>
      <c r="K114" s="51">
        <f t="shared" ref="K114" si="87">+K115</f>
        <v>0</v>
      </c>
    </row>
    <row r="115" spans="1:11" s="1" customFormat="1" ht="12.75" x14ac:dyDescent="0.2">
      <c r="A115" s="371">
        <v>2</v>
      </c>
      <c r="B115" s="372">
        <v>2</v>
      </c>
      <c r="C115" s="372">
        <v>5</v>
      </c>
      <c r="D115" s="372">
        <v>9</v>
      </c>
      <c r="E115" s="372" t="s">
        <v>202</v>
      </c>
      <c r="F115" s="375" t="s">
        <v>986</v>
      </c>
      <c r="G115" s="374">
        <v>0</v>
      </c>
      <c r="H115" s="27">
        <v>0</v>
      </c>
      <c r="I115" s="27">
        <v>0</v>
      </c>
      <c r="J115" s="351">
        <f>SUBTOTAL(9,G115:I115)</f>
        <v>0</v>
      </c>
      <c r="K115" s="353">
        <f t="shared" si="40"/>
        <v>0</v>
      </c>
    </row>
    <row r="116" spans="1:11" s="1" customFormat="1" ht="12.75" x14ac:dyDescent="0.2">
      <c r="A116" s="363">
        <v>2</v>
      </c>
      <c r="B116" s="364">
        <v>2</v>
      </c>
      <c r="C116" s="364">
        <v>6</v>
      </c>
      <c r="D116" s="364"/>
      <c r="E116" s="364"/>
      <c r="F116" s="365" t="s">
        <v>110</v>
      </c>
      <c r="G116" s="366">
        <f>+G117+G119+G121+G123</f>
        <v>0</v>
      </c>
      <c r="H116" s="366">
        <f t="shared" ref="H116:I116" si="88">+H117+H119+H121+H123</f>
        <v>0</v>
      </c>
      <c r="I116" s="366">
        <f t="shared" si="88"/>
        <v>0</v>
      </c>
      <c r="J116" s="31">
        <f>+J117+J119+J121+J123</f>
        <v>0</v>
      </c>
      <c r="K116" s="31">
        <f>+K117+K119+K121+K123</f>
        <v>0</v>
      </c>
    </row>
    <row r="117" spans="1:11" s="1" customFormat="1" ht="12.75" x14ac:dyDescent="0.2">
      <c r="A117" s="367">
        <v>2</v>
      </c>
      <c r="B117" s="368">
        <v>2</v>
      </c>
      <c r="C117" s="368">
        <v>6</v>
      </c>
      <c r="D117" s="368">
        <v>1</v>
      </c>
      <c r="E117" s="368"/>
      <c r="F117" s="380" t="s">
        <v>245</v>
      </c>
      <c r="G117" s="370">
        <f>G118</f>
        <v>0</v>
      </c>
      <c r="H117" s="370">
        <f t="shared" ref="H117:I117" si="89">H118</f>
        <v>0</v>
      </c>
      <c r="I117" s="370">
        <f t="shared" si="89"/>
        <v>0</v>
      </c>
      <c r="J117" s="370">
        <f>J118</f>
        <v>0</v>
      </c>
      <c r="K117" s="51">
        <f t="shared" ref="K117" si="90">K118</f>
        <v>0</v>
      </c>
    </row>
    <row r="118" spans="1:11" s="1" customFormat="1" ht="12.75" x14ac:dyDescent="0.2">
      <c r="A118" s="371">
        <v>2</v>
      </c>
      <c r="B118" s="372">
        <v>2</v>
      </c>
      <c r="C118" s="372">
        <v>6</v>
      </c>
      <c r="D118" s="372">
        <v>1</v>
      </c>
      <c r="E118" s="372" t="s">
        <v>202</v>
      </c>
      <c r="F118" s="375" t="s">
        <v>245</v>
      </c>
      <c r="G118" s="374">
        <v>0</v>
      </c>
      <c r="H118" s="27">
        <v>0</v>
      </c>
      <c r="I118" s="27">
        <v>0</v>
      </c>
      <c r="J118" s="351">
        <f>SUBTOTAL(9,G118:I118)</f>
        <v>0</v>
      </c>
      <c r="K118" s="353">
        <f t="shared" si="40"/>
        <v>0</v>
      </c>
    </row>
    <row r="119" spans="1:11" s="1" customFormat="1" ht="12.75" x14ac:dyDescent="0.2">
      <c r="A119" s="367">
        <v>2</v>
      </c>
      <c r="B119" s="368">
        <v>2</v>
      </c>
      <c r="C119" s="368">
        <v>6</v>
      </c>
      <c r="D119" s="368">
        <v>2</v>
      </c>
      <c r="E119" s="368"/>
      <c r="F119" s="380" t="s">
        <v>111</v>
      </c>
      <c r="G119" s="370">
        <f>G120</f>
        <v>0</v>
      </c>
      <c r="H119" s="370">
        <f t="shared" ref="H119:I119" si="91">H120</f>
        <v>0</v>
      </c>
      <c r="I119" s="370">
        <f t="shared" si="91"/>
        <v>0</v>
      </c>
      <c r="J119" s="370">
        <f t="shared" ref="J119:K119" si="92">J120</f>
        <v>0</v>
      </c>
      <c r="K119" s="51">
        <f t="shared" si="92"/>
        <v>0</v>
      </c>
    </row>
    <row r="120" spans="1:11" s="1" customFormat="1" ht="12.75" x14ac:dyDescent="0.2">
      <c r="A120" s="371">
        <v>2</v>
      </c>
      <c r="B120" s="372">
        <v>2</v>
      </c>
      <c r="C120" s="372">
        <v>6</v>
      </c>
      <c r="D120" s="372">
        <v>2</v>
      </c>
      <c r="E120" s="372" t="s">
        <v>202</v>
      </c>
      <c r="F120" s="375" t="s">
        <v>111</v>
      </c>
      <c r="G120" s="374">
        <v>0</v>
      </c>
      <c r="H120" s="27">
        <v>0</v>
      </c>
      <c r="I120" s="27">
        <v>0</v>
      </c>
      <c r="J120" s="351">
        <f>SUBTOTAL(9,G120:I120)</f>
        <v>0</v>
      </c>
      <c r="K120" s="353">
        <f t="shared" si="40"/>
        <v>0</v>
      </c>
    </row>
    <row r="121" spans="1:11" s="1" customFormat="1" ht="12.75" x14ac:dyDescent="0.2">
      <c r="A121" s="367">
        <v>2</v>
      </c>
      <c r="B121" s="368">
        <v>2</v>
      </c>
      <c r="C121" s="368">
        <v>6</v>
      </c>
      <c r="D121" s="368">
        <v>3</v>
      </c>
      <c r="E121" s="368"/>
      <c r="F121" s="380" t="s">
        <v>112</v>
      </c>
      <c r="G121" s="370">
        <f>G122</f>
        <v>0</v>
      </c>
      <c r="H121" s="370">
        <f t="shared" ref="H121:I121" si="93">H122</f>
        <v>0</v>
      </c>
      <c r="I121" s="370">
        <f t="shared" si="93"/>
        <v>0</v>
      </c>
      <c r="J121" s="370">
        <f t="shared" ref="J121:K121" si="94">J122</f>
        <v>0</v>
      </c>
      <c r="K121" s="51">
        <f t="shared" si="94"/>
        <v>0</v>
      </c>
    </row>
    <row r="122" spans="1:11" s="1" customFormat="1" ht="12.75" x14ac:dyDescent="0.2">
      <c r="A122" s="371">
        <v>2</v>
      </c>
      <c r="B122" s="372">
        <v>2</v>
      </c>
      <c r="C122" s="372">
        <v>6</v>
      </c>
      <c r="D122" s="372">
        <v>3</v>
      </c>
      <c r="E122" s="372" t="s">
        <v>202</v>
      </c>
      <c r="F122" s="375" t="s">
        <v>112</v>
      </c>
      <c r="G122" s="374">
        <v>0</v>
      </c>
      <c r="H122" s="27">
        <v>0</v>
      </c>
      <c r="I122" s="27">
        <v>0</v>
      </c>
      <c r="J122" s="351">
        <f>SUBTOTAL(9,G122:I122)</f>
        <v>0</v>
      </c>
      <c r="K122" s="353">
        <f t="shared" si="40"/>
        <v>0</v>
      </c>
    </row>
    <row r="123" spans="1:11" s="1" customFormat="1" ht="12.75" x14ac:dyDescent="0.2">
      <c r="A123" s="367">
        <v>2</v>
      </c>
      <c r="B123" s="368">
        <v>2</v>
      </c>
      <c r="C123" s="368">
        <v>6</v>
      </c>
      <c r="D123" s="368">
        <v>9</v>
      </c>
      <c r="E123" s="368"/>
      <c r="F123" s="369" t="s">
        <v>207</v>
      </c>
      <c r="G123" s="382">
        <f>+G124</f>
        <v>0</v>
      </c>
      <c r="H123" s="382">
        <f t="shared" ref="H123:I123" si="95">+H124</f>
        <v>0</v>
      </c>
      <c r="I123" s="382">
        <f t="shared" si="95"/>
        <v>0</v>
      </c>
      <c r="J123" s="382">
        <f t="shared" ref="J123:K123" si="96">+J124</f>
        <v>0</v>
      </c>
      <c r="K123" s="51">
        <f t="shared" si="96"/>
        <v>0</v>
      </c>
    </row>
    <row r="124" spans="1:11" s="1" customFormat="1" ht="12.75" x14ac:dyDescent="0.2">
      <c r="A124" s="371">
        <v>2</v>
      </c>
      <c r="B124" s="372">
        <v>2</v>
      </c>
      <c r="C124" s="372">
        <v>6</v>
      </c>
      <c r="D124" s="372">
        <v>9</v>
      </c>
      <c r="E124" s="372" t="s">
        <v>202</v>
      </c>
      <c r="F124" s="375" t="s">
        <v>207</v>
      </c>
      <c r="G124" s="374">
        <v>0</v>
      </c>
      <c r="H124" s="27">
        <v>0</v>
      </c>
      <c r="I124" s="27">
        <v>0</v>
      </c>
      <c r="J124" s="351">
        <f>SUBTOTAL(9,G124:I124)</f>
        <v>0</v>
      </c>
      <c r="K124" s="353">
        <f t="shared" si="40"/>
        <v>0</v>
      </c>
    </row>
    <row r="125" spans="1:11" s="1" customFormat="1" ht="12.75" x14ac:dyDescent="0.2">
      <c r="A125" s="363">
        <v>2</v>
      </c>
      <c r="B125" s="364">
        <v>2</v>
      </c>
      <c r="C125" s="364">
        <v>7</v>
      </c>
      <c r="D125" s="364"/>
      <c r="E125" s="364"/>
      <c r="F125" s="365" t="s">
        <v>113</v>
      </c>
      <c r="G125" s="366">
        <f>+G126+G131+G141</f>
        <v>0</v>
      </c>
      <c r="H125" s="366">
        <f t="shared" ref="H125:I125" si="97">+H126+H131+H141</f>
        <v>17690000</v>
      </c>
      <c r="I125" s="366">
        <f t="shared" si="97"/>
        <v>0</v>
      </c>
      <c r="J125" s="366">
        <f>+J126+J131+J141</f>
        <v>17690000</v>
      </c>
      <c r="K125" s="366">
        <f t="shared" ref="K125" si="98">+K126+K131+K141</f>
        <v>8.7550432439251544</v>
      </c>
    </row>
    <row r="126" spans="1:11" s="1" customFormat="1" ht="12.75" x14ac:dyDescent="0.2">
      <c r="A126" s="367">
        <v>2</v>
      </c>
      <c r="B126" s="368">
        <v>2</v>
      </c>
      <c r="C126" s="368">
        <v>7</v>
      </c>
      <c r="D126" s="368">
        <v>1</v>
      </c>
      <c r="E126" s="368"/>
      <c r="F126" s="369" t="s">
        <v>987</v>
      </c>
      <c r="G126" s="370">
        <f>SUM(G127:G130)</f>
        <v>0</v>
      </c>
      <c r="H126" s="370">
        <f t="shared" ref="H126:I126" si="99">SUM(H127:H130)</f>
        <v>9490000</v>
      </c>
      <c r="I126" s="370">
        <f t="shared" si="99"/>
        <v>0</v>
      </c>
      <c r="J126" s="370">
        <f t="shared" ref="J126:K126" si="100">SUM(J127:J130)</f>
        <v>9490000</v>
      </c>
      <c r="K126" s="51">
        <f t="shared" si="100"/>
        <v>4.6967416837111209</v>
      </c>
    </row>
    <row r="127" spans="1:11" s="1" customFormat="1" ht="12.75" x14ac:dyDescent="0.2">
      <c r="A127" s="371">
        <v>2</v>
      </c>
      <c r="B127" s="372">
        <v>2</v>
      </c>
      <c r="C127" s="372">
        <v>7</v>
      </c>
      <c r="D127" s="372">
        <v>1</v>
      </c>
      <c r="E127" s="372" t="s">
        <v>202</v>
      </c>
      <c r="F127" s="375" t="s">
        <v>988</v>
      </c>
      <c r="G127" s="374">
        <v>0</v>
      </c>
      <c r="H127" s="374">
        <v>8340000</v>
      </c>
      <c r="I127" s="374">
        <v>0</v>
      </c>
      <c r="J127" s="351">
        <f>SUBTOTAL(9,G127:I127)</f>
        <v>8340000</v>
      </c>
      <c r="K127" s="353">
        <f t="shared" si="40"/>
        <v>4.1275896356323232</v>
      </c>
    </row>
    <row r="128" spans="1:11" s="1" customFormat="1" ht="12.75" x14ac:dyDescent="0.2">
      <c r="A128" s="371">
        <v>2</v>
      </c>
      <c r="B128" s="372">
        <v>2</v>
      </c>
      <c r="C128" s="372">
        <v>7</v>
      </c>
      <c r="D128" s="372">
        <v>1</v>
      </c>
      <c r="E128" s="372" t="s">
        <v>233</v>
      </c>
      <c r="F128" s="375" t="s">
        <v>989</v>
      </c>
      <c r="G128" s="374">
        <v>0</v>
      </c>
      <c r="H128" s="374">
        <v>1150000</v>
      </c>
      <c r="I128" s="374">
        <v>0</v>
      </c>
      <c r="J128" s="351">
        <f t="shared" ref="J128:J130" si="101">SUBTOTAL(9,G128:I128)</f>
        <v>1150000</v>
      </c>
      <c r="K128" s="353">
        <f t="shared" si="40"/>
        <v>0.5691520480787976</v>
      </c>
    </row>
    <row r="129" spans="1:11" s="1" customFormat="1" ht="12.75" x14ac:dyDescent="0.2">
      <c r="A129" s="371">
        <v>2</v>
      </c>
      <c r="B129" s="372">
        <v>2</v>
      </c>
      <c r="C129" s="372">
        <v>7</v>
      </c>
      <c r="D129" s="372">
        <v>1</v>
      </c>
      <c r="E129" s="372" t="s">
        <v>235</v>
      </c>
      <c r="F129" s="375" t="s">
        <v>990</v>
      </c>
      <c r="G129" s="374">
        <v>0</v>
      </c>
      <c r="H129" s="374">
        <v>0</v>
      </c>
      <c r="I129" s="374">
        <v>0</v>
      </c>
      <c r="J129" s="351">
        <f t="shared" si="101"/>
        <v>0</v>
      </c>
      <c r="K129" s="353">
        <f t="shared" ref="K129:K192" si="102">IFERROR(J129/$J$18*100,"0.00")</f>
        <v>0</v>
      </c>
    </row>
    <row r="130" spans="1:11" s="1" customFormat="1" ht="22.5" x14ac:dyDescent="0.2">
      <c r="A130" s="371">
        <v>2</v>
      </c>
      <c r="B130" s="372">
        <v>2</v>
      </c>
      <c r="C130" s="372">
        <v>7</v>
      </c>
      <c r="D130" s="372">
        <v>1</v>
      </c>
      <c r="E130" s="372" t="s">
        <v>991</v>
      </c>
      <c r="F130" s="375" t="s">
        <v>992</v>
      </c>
      <c r="G130" s="374">
        <v>0</v>
      </c>
      <c r="H130" s="374">
        <v>0</v>
      </c>
      <c r="I130" s="374">
        <v>0</v>
      </c>
      <c r="J130" s="351">
        <f t="shared" si="101"/>
        <v>0</v>
      </c>
      <c r="K130" s="353">
        <f t="shared" si="102"/>
        <v>0</v>
      </c>
    </row>
    <row r="131" spans="1:11" s="1" customFormat="1" ht="12.75" x14ac:dyDescent="0.2">
      <c r="A131" s="367">
        <v>2</v>
      </c>
      <c r="B131" s="368">
        <v>2</v>
      </c>
      <c r="C131" s="368">
        <v>7</v>
      </c>
      <c r="D131" s="368">
        <v>2</v>
      </c>
      <c r="E131" s="368"/>
      <c r="F131" s="380" t="s">
        <v>246</v>
      </c>
      <c r="G131" s="370">
        <f>SUM(G132:G140)</f>
        <v>0</v>
      </c>
      <c r="H131" s="370">
        <f t="shared" ref="H131:I131" si="103">SUM(H132:H140)</f>
        <v>8200000</v>
      </c>
      <c r="I131" s="370">
        <f t="shared" si="103"/>
        <v>0</v>
      </c>
      <c r="J131" s="370">
        <f t="shared" ref="J131:K131" si="104">SUM(J132:J140)</f>
        <v>8200000</v>
      </c>
      <c r="K131" s="51">
        <f t="shared" si="104"/>
        <v>4.0583015602140344</v>
      </c>
    </row>
    <row r="132" spans="1:11" s="1" customFormat="1" ht="12.75" x14ac:dyDescent="0.2">
      <c r="A132" s="371">
        <v>2</v>
      </c>
      <c r="B132" s="372">
        <v>2</v>
      </c>
      <c r="C132" s="372">
        <v>7</v>
      </c>
      <c r="D132" s="372">
        <v>2</v>
      </c>
      <c r="E132" s="372" t="s">
        <v>202</v>
      </c>
      <c r="F132" s="375" t="s">
        <v>993</v>
      </c>
      <c r="G132" s="374">
        <v>0</v>
      </c>
      <c r="H132" s="374">
        <v>1250000</v>
      </c>
      <c r="I132" s="374">
        <v>0</v>
      </c>
      <c r="J132" s="351">
        <f>SUBTOTAL(9,G132:I132)</f>
        <v>1250000</v>
      </c>
      <c r="K132" s="353">
        <f t="shared" si="102"/>
        <v>0.61864353052043219</v>
      </c>
    </row>
    <row r="133" spans="1:11" s="1" customFormat="1" ht="12.75" x14ac:dyDescent="0.2">
      <c r="A133" s="371">
        <v>2</v>
      </c>
      <c r="B133" s="372">
        <v>2</v>
      </c>
      <c r="C133" s="372">
        <v>7</v>
      </c>
      <c r="D133" s="372">
        <v>2</v>
      </c>
      <c r="E133" s="372" t="s">
        <v>203</v>
      </c>
      <c r="F133" s="375" t="s">
        <v>994</v>
      </c>
      <c r="G133" s="374">
        <v>0</v>
      </c>
      <c r="H133" s="374">
        <v>1400000</v>
      </c>
      <c r="I133" s="374">
        <v>0</v>
      </c>
      <c r="J133" s="351">
        <f t="shared" ref="J133:J142" si="105">SUBTOTAL(9,G133:I133)</f>
        <v>1400000</v>
      </c>
      <c r="K133" s="353">
        <f t="shared" si="102"/>
        <v>0.69288075418288397</v>
      </c>
    </row>
    <row r="134" spans="1:11" s="1" customFormat="1" ht="22.5" x14ac:dyDescent="0.2">
      <c r="A134" s="371">
        <v>2</v>
      </c>
      <c r="B134" s="372">
        <v>2</v>
      </c>
      <c r="C134" s="372">
        <v>7</v>
      </c>
      <c r="D134" s="372">
        <v>2</v>
      </c>
      <c r="E134" s="372" t="s">
        <v>204</v>
      </c>
      <c r="F134" s="375" t="s">
        <v>995</v>
      </c>
      <c r="G134" s="374">
        <v>0</v>
      </c>
      <c r="H134" s="374">
        <v>0</v>
      </c>
      <c r="I134" s="374">
        <v>0</v>
      </c>
      <c r="J134" s="351">
        <f t="shared" si="105"/>
        <v>0</v>
      </c>
      <c r="K134" s="353">
        <f t="shared" si="102"/>
        <v>0</v>
      </c>
    </row>
    <row r="135" spans="1:11" s="1" customFormat="1" ht="12.75" x14ac:dyDescent="0.2">
      <c r="A135" s="371">
        <v>2</v>
      </c>
      <c r="B135" s="372">
        <v>2</v>
      </c>
      <c r="C135" s="372">
        <v>7</v>
      </c>
      <c r="D135" s="372">
        <v>2</v>
      </c>
      <c r="E135" s="372" t="s">
        <v>205</v>
      </c>
      <c r="F135" s="375" t="s">
        <v>996</v>
      </c>
      <c r="G135" s="374">
        <v>0</v>
      </c>
      <c r="H135" s="374">
        <v>5550000</v>
      </c>
      <c r="I135" s="374">
        <v>0</v>
      </c>
      <c r="J135" s="351">
        <f t="shared" si="105"/>
        <v>5550000</v>
      </c>
      <c r="K135" s="353">
        <f t="shared" si="102"/>
        <v>2.7467772755107185</v>
      </c>
    </row>
    <row r="136" spans="1:11" s="1" customFormat="1" ht="12.75" x14ac:dyDescent="0.2">
      <c r="A136" s="371">
        <v>2</v>
      </c>
      <c r="B136" s="372">
        <v>2</v>
      </c>
      <c r="C136" s="372">
        <v>7</v>
      </c>
      <c r="D136" s="372">
        <v>2</v>
      </c>
      <c r="E136" s="372" t="s">
        <v>208</v>
      </c>
      <c r="F136" s="375" t="s">
        <v>209</v>
      </c>
      <c r="G136" s="374">
        <v>0</v>
      </c>
      <c r="H136" s="374">
        <v>0</v>
      </c>
      <c r="I136" s="374">
        <v>0</v>
      </c>
      <c r="J136" s="351">
        <f t="shared" si="105"/>
        <v>0</v>
      </c>
      <c r="K136" s="353">
        <f t="shared" si="102"/>
        <v>0</v>
      </c>
    </row>
    <row r="137" spans="1:11" s="1" customFormat="1" ht="12.75" x14ac:dyDescent="0.2">
      <c r="A137" s="371">
        <v>2</v>
      </c>
      <c r="B137" s="372">
        <v>2</v>
      </c>
      <c r="C137" s="372">
        <v>7</v>
      </c>
      <c r="D137" s="372">
        <v>2</v>
      </c>
      <c r="E137" s="372" t="s">
        <v>233</v>
      </c>
      <c r="F137" s="373" t="s">
        <v>116</v>
      </c>
      <c r="G137" s="374">
        <v>0</v>
      </c>
      <c r="H137" s="374">
        <v>0</v>
      </c>
      <c r="I137" s="374">
        <v>0</v>
      </c>
      <c r="J137" s="351">
        <f t="shared" si="105"/>
        <v>0</v>
      </c>
      <c r="K137" s="353">
        <f t="shared" si="102"/>
        <v>0</v>
      </c>
    </row>
    <row r="138" spans="1:11" s="1" customFormat="1" ht="12.75" x14ac:dyDescent="0.2">
      <c r="A138" s="371">
        <v>2</v>
      </c>
      <c r="B138" s="372">
        <v>2</v>
      </c>
      <c r="C138" s="372">
        <v>7</v>
      </c>
      <c r="D138" s="372">
        <v>2</v>
      </c>
      <c r="E138" s="372" t="s">
        <v>235</v>
      </c>
      <c r="F138" s="373" t="s">
        <v>997</v>
      </c>
      <c r="G138" s="374">
        <v>0</v>
      </c>
      <c r="H138" s="374">
        <v>0</v>
      </c>
      <c r="I138" s="374">
        <v>0</v>
      </c>
      <c r="J138" s="351">
        <f t="shared" si="105"/>
        <v>0</v>
      </c>
      <c r="K138" s="353">
        <f t="shared" si="102"/>
        <v>0</v>
      </c>
    </row>
    <row r="139" spans="1:11" s="1" customFormat="1" ht="12.75" x14ac:dyDescent="0.2">
      <c r="A139" s="371">
        <v>2</v>
      </c>
      <c r="B139" s="372">
        <v>2</v>
      </c>
      <c r="C139" s="372">
        <v>7</v>
      </c>
      <c r="D139" s="372">
        <v>2</v>
      </c>
      <c r="E139" s="372" t="s">
        <v>239</v>
      </c>
      <c r="F139" s="373" t="s">
        <v>1029</v>
      </c>
      <c r="G139" s="374">
        <v>0</v>
      </c>
      <c r="H139" s="374">
        <v>0</v>
      </c>
      <c r="I139" s="374">
        <v>0</v>
      </c>
      <c r="J139" s="351">
        <f t="shared" si="105"/>
        <v>0</v>
      </c>
      <c r="K139" s="353">
        <f t="shared" si="102"/>
        <v>0</v>
      </c>
    </row>
    <row r="140" spans="1:11" s="1" customFormat="1" ht="22.5" x14ac:dyDescent="0.2">
      <c r="A140" s="371">
        <v>2</v>
      </c>
      <c r="B140" s="372">
        <v>2</v>
      </c>
      <c r="C140" s="372">
        <v>7</v>
      </c>
      <c r="D140" s="372">
        <v>2</v>
      </c>
      <c r="E140" s="372" t="s">
        <v>991</v>
      </c>
      <c r="F140" s="373" t="s">
        <v>1030</v>
      </c>
      <c r="G140" s="374">
        <v>0</v>
      </c>
      <c r="H140" s="374">
        <v>0</v>
      </c>
      <c r="I140" s="374">
        <v>0</v>
      </c>
      <c r="J140" s="351">
        <f t="shared" si="105"/>
        <v>0</v>
      </c>
      <c r="K140" s="353">
        <f t="shared" si="102"/>
        <v>0</v>
      </c>
    </row>
    <row r="141" spans="1:11" s="1" customFormat="1" ht="12.75" x14ac:dyDescent="0.2">
      <c r="A141" s="367">
        <v>2</v>
      </c>
      <c r="B141" s="368">
        <v>2</v>
      </c>
      <c r="C141" s="368">
        <v>7</v>
      </c>
      <c r="D141" s="368">
        <v>3</v>
      </c>
      <c r="E141" s="368"/>
      <c r="F141" s="380" t="s">
        <v>117</v>
      </c>
      <c r="G141" s="370">
        <f>G142</f>
        <v>0</v>
      </c>
      <c r="H141" s="370">
        <f t="shared" ref="H141:I141" si="106">H142</f>
        <v>0</v>
      </c>
      <c r="I141" s="370">
        <f t="shared" si="106"/>
        <v>0</v>
      </c>
      <c r="J141" s="370">
        <f t="shared" ref="J141:K141" si="107">J142</f>
        <v>0</v>
      </c>
      <c r="K141" s="51">
        <f t="shared" si="107"/>
        <v>0</v>
      </c>
    </row>
    <row r="142" spans="1:11" s="1" customFormat="1" ht="12.75" x14ac:dyDescent="0.2">
      <c r="A142" s="371">
        <v>2</v>
      </c>
      <c r="B142" s="372">
        <v>2</v>
      </c>
      <c r="C142" s="372">
        <v>7</v>
      </c>
      <c r="D142" s="372">
        <v>3</v>
      </c>
      <c r="E142" s="372" t="s">
        <v>202</v>
      </c>
      <c r="F142" s="373" t="s">
        <v>117</v>
      </c>
      <c r="G142" s="374">
        <v>0</v>
      </c>
      <c r="H142" s="374">
        <v>0</v>
      </c>
      <c r="I142" s="374">
        <v>0</v>
      </c>
      <c r="J142" s="351">
        <f t="shared" si="105"/>
        <v>0</v>
      </c>
      <c r="K142" s="353">
        <f t="shared" si="102"/>
        <v>0</v>
      </c>
    </row>
    <row r="143" spans="1:11" s="1" customFormat="1" ht="12.75" x14ac:dyDescent="0.2">
      <c r="A143" s="363">
        <v>2</v>
      </c>
      <c r="B143" s="364">
        <v>2</v>
      </c>
      <c r="C143" s="364">
        <v>8</v>
      </c>
      <c r="D143" s="364"/>
      <c r="E143" s="364"/>
      <c r="F143" s="365" t="s">
        <v>247</v>
      </c>
      <c r="G143" s="366">
        <f>+G144+G146+G148+G150+G154+G157+G164</f>
        <v>35000</v>
      </c>
      <c r="H143" s="366">
        <f t="shared" ref="H143" si="108">+H144+H146+H148+H150+H154+H157+H164</f>
        <v>4855000</v>
      </c>
      <c r="I143" s="366">
        <f>+I144+I146+I148+I150+I154+I157+I164</f>
        <v>0</v>
      </c>
      <c r="J143" s="366">
        <f>+J144+J146+J148+J150+J154+J157+J164</f>
        <v>4890000</v>
      </c>
      <c r="K143" s="366">
        <f>+K144+K146+K148+K150+K154+K157+K164</f>
        <v>2.4201334913959309</v>
      </c>
    </row>
    <row r="144" spans="1:11" s="1" customFormat="1" ht="12.75" x14ac:dyDescent="0.2">
      <c r="A144" s="367">
        <v>2</v>
      </c>
      <c r="B144" s="368">
        <v>2</v>
      </c>
      <c r="C144" s="368">
        <v>8</v>
      </c>
      <c r="D144" s="368">
        <v>1</v>
      </c>
      <c r="E144" s="368"/>
      <c r="F144" s="380" t="s">
        <v>1000</v>
      </c>
      <c r="G144" s="370">
        <f>G145</f>
        <v>0</v>
      </c>
      <c r="H144" s="370">
        <f t="shared" ref="H144:K144" si="109">H145</f>
        <v>0</v>
      </c>
      <c r="I144" s="370">
        <f t="shared" si="109"/>
        <v>0</v>
      </c>
      <c r="J144" s="370">
        <f t="shared" si="109"/>
        <v>0</v>
      </c>
      <c r="K144" s="51">
        <f t="shared" si="109"/>
        <v>0</v>
      </c>
    </row>
    <row r="145" spans="1:11" s="1" customFormat="1" ht="12.75" x14ac:dyDescent="0.2">
      <c r="A145" s="371">
        <v>2</v>
      </c>
      <c r="B145" s="372">
        <v>2</v>
      </c>
      <c r="C145" s="372">
        <v>8</v>
      </c>
      <c r="D145" s="372">
        <v>1</v>
      </c>
      <c r="E145" s="372" t="s">
        <v>202</v>
      </c>
      <c r="F145" s="373" t="s">
        <v>1000</v>
      </c>
      <c r="G145" s="374">
        <v>0</v>
      </c>
      <c r="H145" s="27">
        <v>0</v>
      </c>
      <c r="I145" s="27">
        <v>0</v>
      </c>
      <c r="J145" s="351">
        <f>SUBTOTAL(9,G145:I145)</f>
        <v>0</v>
      </c>
      <c r="K145" s="353">
        <f>IFERROR(J145/$J$18*100,"0.00")</f>
        <v>0</v>
      </c>
    </row>
    <row r="146" spans="1:11" s="1" customFormat="1" ht="12.75" x14ac:dyDescent="0.2">
      <c r="A146" s="367">
        <v>2</v>
      </c>
      <c r="B146" s="368">
        <v>2</v>
      </c>
      <c r="C146" s="368">
        <v>8</v>
      </c>
      <c r="D146" s="368">
        <v>2</v>
      </c>
      <c r="E146" s="368"/>
      <c r="F146" s="380" t="s">
        <v>1001</v>
      </c>
      <c r="G146" s="370">
        <f>G147</f>
        <v>35000</v>
      </c>
      <c r="H146" s="370">
        <f t="shared" ref="H146:I146" si="110">H147</f>
        <v>115000</v>
      </c>
      <c r="I146" s="370">
        <f t="shared" si="110"/>
        <v>0</v>
      </c>
      <c r="J146" s="370">
        <f t="shared" ref="J146:K146" si="111">J147</f>
        <v>150000</v>
      </c>
      <c r="K146" s="51">
        <f t="shared" si="111"/>
        <v>7.4237223662451848E-2</v>
      </c>
    </row>
    <row r="147" spans="1:11" s="1" customFormat="1" ht="12.75" x14ac:dyDescent="0.2">
      <c r="A147" s="371">
        <v>2</v>
      </c>
      <c r="B147" s="372">
        <v>2</v>
      </c>
      <c r="C147" s="372">
        <v>8</v>
      </c>
      <c r="D147" s="372">
        <v>2</v>
      </c>
      <c r="E147" s="372" t="s">
        <v>202</v>
      </c>
      <c r="F147" s="373" t="s">
        <v>1002</v>
      </c>
      <c r="G147" s="374">
        <v>35000</v>
      </c>
      <c r="H147" s="374">
        <v>115000</v>
      </c>
      <c r="I147" s="374">
        <v>0</v>
      </c>
      <c r="J147" s="388">
        <f>SUBTOTAL(9,G147:I147)</f>
        <v>150000</v>
      </c>
      <c r="K147" s="353">
        <f t="shared" si="102"/>
        <v>7.4237223662451848E-2</v>
      </c>
    </row>
    <row r="148" spans="1:11" s="1" customFormat="1" ht="12.75" x14ac:dyDescent="0.2">
      <c r="A148" s="367">
        <v>2</v>
      </c>
      <c r="B148" s="368">
        <v>2</v>
      </c>
      <c r="C148" s="368">
        <v>8</v>
      </c>
      <c r="D148" s="368">
        <v>4</v>
      </c>
      <c r="E148" s="368"/>
      <c r="F148" s="380" t="s">
        <v>118</v>
      </c>
      <c r="G148" s="370">
        <f>G149</f>
        <v>0</v>
      </c>
      <c r="H148" s="370">
        <f t="shared" ref="H148:I148" si="112">H149</f>
        <v>180000</v>
      </c>
      <c r="I148" s="370">
        <f t="shared" si="112"/>
        <v>0</v>
      </c>
      <c r="J148" s="370">
        <f t="shared" ref="J148:K148" si="113">J149</f>
        <v>180000</v>
      </c>
      <c r="K148" s="51">
        <f t="shared" si="113"/>
        <v>8.9084668394942237E-2</v>
      </c>
    </row>
    <row r="149" spans="1:11" s="1" customFormat="1" ht="12.75" x14ac:dyDescent="0.2">
      <c r="A149" s="371">
        <v>2</v>
      </c>
      <c r="B149" s="372">
        <v>2</v>
      </c>
      <c r="C149" s="372">
        <v>8</v>
      </c>
      <c r="D149" s="372">
        <v>4</v>
      </c>
      <c r="E149" s="372" t="s">
        <v>202</v>
      </c>
      <c r="F149" s="373" t="s">
        <v>118</v>
      </c>
      <c r="G149" s="374">
        <v>0</v>
      </c>
      <c r="H149" s="374">
        <v>180000</v>
      </c>
      <c r="I149" s="374">
        <v>0</v>
      </c>
      <c r="J149" s="388">
        <f>SUBTOTAL(9,G149:I149)</f>
        <v>180000</v>
      </c>
      <c r="K149" s="353">
        <f t="shared" si="102"/>
        <v>8.9084668394942237E-2</v>
      </c>
    </row>
    <row r="150" spans="1:11" s="1" customFormat="1" ht="12.75" x14ac:dyDescent="0.2">
      <c r="A150" s="367">
        <v>2</v>
      </c>
      <c r="B150" s="368">
        <v>2</v>
      </c>
      <c r="C150" s="368">
        <v>8</v>
      </c>
      <c r="D150" s="368">
        <v>5</v>
      </c>
      <c r="E150" s="368"/>
      <c r="F150" s="380" t="s">
        <v>119</v>
      </c>
      <c r="G150" s="370">
        <f>SUM(G151:G153)</f>
        <v>0</v>
      </c>
      <c r="H150" s="370">
        <f t="shared" ref="H150:I150" si="114">SUM(H151:H153)</f>
        <v>0</v>
      </c>
      <c r="I150" s="370">
        <f t="shared" si="114"/>
        <v>0</v>
      </c>
      <c r="J150" s="370">
        <f t="shared" ref="J150:K150" si="115">SUM(J151:J153)</f>
        <v>0</v>
      </c>
      <c r="K150" s="51">
        <f t="shared" si="115"/>
        <v>0</v>
      </c>
    </row>
    <row r="151" spans="1:11" s="1" customFormat="1" ht="12.75" x14ac:dyDescent="0.2">
      <c r="A151" s="371">
        <v>2</v>
      </c>
      <c r="B151" s="372">
        <v>2</v>
      </c>
      <c r="C151" s="372">
        <v>8</v>
      </c>
      <c r="D151" s="372">
        <v>5</v>
      </c>
      <c r="E151" s="372" t="s">
        <v>202</v>
      </c>
      <c r="F151" s="373" t="s">
        <v>120</v>
      </c>
      <c r="G151" s="374">
        <v>0</v>
      </c>
      <c r="H151" s="374">
        <v>0</v>
      </c>
      <c r="I151" s="374">
        <v>0</v>
      </c>
      <c r="J151" s="388">
        <f>SUBTOTAL(9,G151:I151)</f>
        <v>0</v>
      </c>
      <c r="K151" s="353">
        <f t="shared" si="102"/>
        <v>0</v>
      </c>
    </row>
    <row r="152" spans="1:11" s="1" customFormat="1" ht="12.75" x14ac:dyDescent="0.2">
      <c r="A152" s="371">
        <v>2</v>
      </c>
      <c r="B152" s="372">
        <v>2</v>
      </c>
      <c r="C152" s="372">
        <v>8</v>
      </c>
      <c r="D152" s="372">
        <v>5</v>
      </c>
      <c r="E152" s="372" t="s">
        <v>203</v>
      </c>
      <c r="F152" s="373" t="s">
        <v>121</v>
      </c>
      <c r="G152" s="374">
        <v>0</v>
      </c>
      <c r="H152" s="27">
        <v>0</v>
      </c>
      <c r="I152" s="27">
        <v>0</v>
      </c>
      <c r="J152" s="388">
        <f t="shared" ref="J152:J163" si="116">SUBTOTAL(9,G152:I152)</f>
        <v>0</v>
      </c>
      <c r="K152" s="353">
        <f>IFERROR(J152/$J$18*100,"0.00")</f>
        <v>0</v>
      </c>
    </row>
    <row r="153" spans="1:11" s="1" customFormat="1" ht="12.75" x14ac:dyDescent="0.2">
      <c r="A153" s="371">
        <v>2</v>
      </c>
      <c r="B153" s="372">
        <v>2</v>
      </c>
      <c r="C153" s="372">
        <v>8</v>
      </c>
      <c r="D153" s="372">
        <v>5</v>
      </c>
      <c r="E153" s="372" t="s">
        <v>204</v>
      </c>
      <c r="F153" s="373" t="s">
        <v>210</v>
      </c>
      <c r="G153" s="374">
        <v>0</v>
      </c>
      <c r="H153" s="374">
        <v>0</v>
      </c>
      <c r="I153" s="374">
        <v>0</v>
      </c>
      <c r="J153" s="388">
        <f>SUBTOTAL(9,G153:I153)</f>
        <v>0</v>
      </c>
      <c r="K153" s="353">
        <f>IFERROR(J153/$J$18*100,"0.00")</f>
        <v>0</v>
      </c>
    </row>
    <row r="154" spans="1:11" s="1" customFormat="1" ht="12.75" x14ac:dyDescent="0.2">
      <c r="A154" s="367">
        <v>2</v>
      </c>
      <c r="B154" s="368">
        <v>2</v>
      </c>
      <c r="C154" s="368">
        <v>8</v>
      </c>
      <c r="D154" s="368">
        <v>6</v>
      </c>
      <c r="E154" s="368"/>
      <c r="F154" s="380" t="s">
        <v>1003</v>
      </c>
      <c r="G154" s="370">
        <f>SUM(G155:G156)</f>
        <v>0</v>
      </c>
      <c r="H154" s="370">
        <f t="shared" ref="H154:I154" si="117">SUM(H155:H156)</f>
        <v>1400000</v>
      </c>
      <c r="I154" s="370">
        <f t="shared" si="117"/>
        <v>0</v>
      </c>
      <c r="J154" s="382">
        <f t="shared" si="116"/>
        <v>1400000</v>
      </c>
      <c r="K154" s="51">
        <f t="shared" si="102"/>
        <v>0.69288075418288397</v>
      </c>
    </row>
    <row r="155" spans="1:11" s="1" customFormat="1" ht="12.75" x14ac:dyDescent="0.2">
      <c r="A155" s="371">
        <v>2</v>
      </c>
      <c r="B155" s="372">
        <v>2</v>
      </c>
      <c r="C155" s="372">
        <v>8</v>
      </c>
      <c r="D155" s="372">
        <v>6</v>
      </c>
      <c r="E155" s="372" t="s">
        <v>202</v>
      </c>
      <c r="F155" s="373" t="s">
        <v>444</v>
      </c>
      <c r="G155" s="374">
        <v>0</v>
      </c>
      <c r="H155" s="374">
        <v>1400000</v>
      </c>
      <c r="I155" s="374">
        <v>0</v>
      </c>
      <c r="J155" s="388">
        <f t="shared" si="116"/>
        <v>1400000</v>
      </c>
      <c r="K155" s="353">
        <f t="shared" si="102"/>
        <v>0.69288075418288397</v>
      </c>
    </row>
    <row r="156" spans="1:11" s="1" customFormat="1" ht="12.75" x14ac:dyDescent="0.2">
      <c r="A156" s="371">
        <v>2</v>
      </c>
      <c r="B156" s="372">
        <v>2</v>
      </c>
      <c r="C156" s="372">
        <v>8</v>
      </c>
      <c r="D156" s="372">
        <v>6</v>
      </c>
      <c r="E156" s="372" t="s">
        <v>203</v>
      </c>
      <c r="F156" s="373" t="s">
        <v>122</v>
      </c>
      <c r="G156" s="374">
        <v>0</v>
      </c>
      <c r="H156" s="27">
        <v>0</v>
      </c>
      <c r="I156" s="27">
        <v>0</v>
      </c>
      <c r="J156" s="388">
        <f t="shared" si="116"/>
        <v>0</v>
      </c>
      <c r="K156" s="353">
        <f t="shared" si="102"/>
        <v>0</v>
      </c>
    </row>
    <row r="157" spans="1:11" s="1" customFormat="1" ht="12.75" x14ac:dyDescent="0.2">
      <c r="A157" s="367">
        <v>2</v>
      </c>
      <c r="B157" s="368">
        <v>2</v>
      </c>
      <c r="C157" s="368">
        <v>8</v>
      </c>
      <c r="D157" s="368">
        <v>7</v>
      </c>
      <c r="E157" s="368"/>
      <c r="F157" s="380" t="s">
        <v>123</v>
      </c>
      <c r="G157" s="370">
        <f>SUM(G158:G163)</f>
        <v>0</v>
      </c>
      <c r="H157" s="370">
        <f t="shared" ref="H157:I157" si="118">SUM(H158:H163)</f>
        <v>3160000</v>
      </c>
      <c r="I157" s="370">
        <f t="shared" si="118"/>
        <v>0</v>
      </c>
      <c r="J157" s="382">
        <f t="shared" si="116"/>
        <v>3160000</v>
      </c>
      <c r="K157" s="51">
        <f t="shared" si="102"/>
        <v>1.5639308451556526</v>
      </c>
    </row>
    <row r="158" spans="1:11" s="1" customFormat="1" ht="12.75" x14ac:dyDescent="0.2">
      <c r="A158" s="371">
        <v>2</v>
      </c>
      <c r="B158" s="372">
        <v>2</v>
      </c>
      <c r="C158" s="372">
        <v>8</v>
      </c>
      <c r="D158" s="372">
        <v>7</v>
      </c>
      <c r="E158" s="372" t="s">
        <v>202</v>
      </c>
      <c r="F158" s="373" t="s">
        <v>123</v>
      </c>
      <c r="G158" s="374">
        <v>0</v>
      </c>
      <c r="H158" s="374">
        <v>800000</v>
      </c>
      <c r="I158" s="374">
        <v>0</v>
      </c>
      <c r="J158" s="388">
        <f>SUBTOTAL(9,G158:I158)</f>
        <v>800000</v>
      </c>
      <c r="K158" s="353">
        <f t="shared" si="102"/>
        <v>0.39593185953307652</v>
      </c>
    </row>
    <row r="159" spans="1:11" s="1" customFormat="1" ht="12.75" x14ac:dyDescent="0.2">
      <c r="A159" s="371">
        <v>2</v>
      </c>
      <c r="B159" s="372">
        <v>2</v>
      </c>
      <c r="C159" s="372">
        <v>8</v>
      </c>
      <c r="D159" s="372">
        <v>7</v>
      </c>
      <c r="E159" s="372" t="s">
        <v>203</v>
      </c>
      <c r="F159" s="373" t="s">
        <v>124</v>
      </c>
      <c r="G159" s="374">
        <v>0</v>
      </c>
      <c r="H159" s="374">
        <v>0</v>
      </c>
      <c r="I159" s="374">
        <v>0</v>
      </c>
      <c r="J159" s="388">
        <f t="shared" si="116"/>
        <v>0</v>
      </c>
      <c r="K159" s="353">
        <f t="shared" si="102"/>
        <v>0</v>
      </c>
    </row>
    <row r="160" spans="1:11" s="1" customFormat="1" ht="12.75" x14ac:dyDescent="0.2">
      <c r="A160" s="371">
        <v>2</v>
      </c>
      <c r="B160" s="372">
        <v>2</v>
      </c>
      <c r="C160" s="372">
        <v>8</v>
      </c>
      <c r="D160" s="372">
        <v>7</v>
      </c>
      <c r="E160" s="372" t="s">
        <v>204</v>
      </c>
      <c r="F160" s="373" t="s">
        <v>125</v>
      </c>
      <c r="G160" s="374">
        <v>0</v>
      </c>
      <c r="H160" s="374">
        <v>360000</v>
      </c>
      <c r="I160" s="374">
        <v>0</v>
      </c>
      <c r="J160" s="388">
        <f t="shared" si="116"/>
        <v>360000</v>
      </c>
      <c r="K160" s="353">
        <f t="shared" si="102"/>
        <v>0.17816933678988447</v>
      </c>
    </row>
    <row r="161" spans="1:11" s="1" customFormat="1" ht="12.75" x14ac:dyDescent="0.2">
      <c r="A161" s="371">
        <v>2</v>
      </c>
      <c r="B161" s="372">
        <v>2</v>
      </c>
      <c r="C161" s="372">
        <v>8</v>
      </c>
      <c r="D161" s="372">
        <v>7</v>
      </c>
      <c r="E161" s="372" t="s">
        <v>205</v>
      </c>
      <c r="F161" s="373" t="s">
        <v>126</v>
      </c>
      <c r="G161" s="374">
        <v>0</v>
      </c>
      <c r="H161" s="374">
        <v>2000000</v>
      </c>
      <c r="I161" s="374">
        <v>0</v>
      </c>
      <c r="J161" s="388">
        <f t="shared" si="116"/>
        <v>2000000</v>
      </c>
      <c r="K161" s="353">
        <f t="shared" si="102"/>
        <v>0.98982964883269142</v>
      </c>
    </row>
    <row r="162" spans="1:11" s="1" customFormat="1" ht="12.75" x14ac:dyDescent="0.2">
      <c r="A162" s="371">
        <v>2</v>
      </c>
      <c r="B162" s="372">
        <v>2</v>
      </c>
      <c r="C162" s="372">
        <v>8</v>
      </c>
      <c r="D162" s="372">
        <v>7</v>
      </c>
      <c r="E162" s="372" t="s">
        <v>208</v>
      </c>
      <c r="F162" s="373" t="s">
        <v>127</v>
      </c>
      <c r="G162" s="374">
        <v>0</v>
      </c>
      <c r="H162" s="374">
        <v>0</v>
      </c>
      <c r="I162" s="374">
        <v>0</v>
      </c>
      <c r="J162" s="388">
        <f t="shared" si="116"/>
        <v>0</v>
      </c>
      <c r="K162" s="353">
        <f t="shared" si="102"/>
        <v>0</v>
      </c>
    </row>
    <row r="163" spans="1:11" s="1" customFormat="1" ht="12.75" x14ac:dyDescent="0.2">
      <c r="A163" s="371">
        <v>2</v>
      </c>
      <c r="B163" s="372">
        <v>2</v>
      </c>
      <c r="C163" s="372">
        <v>8</v>
      </c>
      <c r="D163" s="372">
        <v>7</v>
      </c>
      <c r="E163" s="372" t="s">
        <v>233</v>
      </c>
      <c r="F163" s="373" t="s">
        <v>128</v>
      </c>
      <c r="G163" s="374">
        <v>0</v>
      </c>
      <c r="H163" s="374">
        <v>0</v>
      </c>
      <c r="I163" s="374">
        <v>0</v>
      </c>
      <c r="J163" s="388">
        <f t="shared" si="116"/>
        <v>0</v>
      </c>
      <c r="K163" s="353">
        <f t="shared" si="102"/>
        <v>0</v>
      </c>
    </row>
    <row r="164" spans="1:11" s="1" customFormat="1" ht="12.75" x14ac:dyDescent="0.2">
      <c r="A164" s="367">
        <v>2</v>
      </c>
      <c r="B164" s="368">
        <v>2</v>
      </c>
      <c r="C164" s="368">
        <v>8</v>
      </c>
      <c r="D164" s="368">
        <v>8</v>
      </c>
      <c r="E164" s="368"/>
      <c r="F164" s="380" t="s">
        <v>129</v>
      </c>
      <c r="G164" s="370">
        <f>SUM(G165:G166)</f>
        <v>0</v>
      </c>
      <c r="H164" s="370">
        <f>SUM(H165:H166)</f>
        <v>0</v>
      </c>
      <c r="I164" s="370">
        <f>SUM(I165:I166)</f>
        <v>0</v>
      </c>
      <c r="J164" s="370">
        <f>SUM(J165:J166)</f>
        <v>0</v>
      </c>
      <c r="K164" s="51">
        <f t="shared" ref="K164" si="119">SUM(K165:K166)</f>
        <v>0</v>
      </c>
    </row>
    <row r="165" spans="1:11" s="1" customFormat="1" ht="12.75" x14ac:dyDescent="0.2">
      <c r="A165" s="371">
        <v>2</v>
      </c>
      <c r="B165" s="372">
        <v>2</v>
      </c>
      <c r="C165" s="372">
        <v>8</v>
      </c>
      <c r="D165" s="372">
        <v>8</v>
      </c>
      <c r="E165" s="372" t="s">
        <v>202</v>
      </c>
      <c r="F165" s="373" t="s">
        <v>130</v>
      </c>
      <c r="G165" s="374">
        <v>0</v>
      </c>
      <c r="H165" s="374">
        <v>0</v>
      </c>
      <c r="I165" s="374">
        <v>0</v>
      </c>
      <c r="J165" s="388">
        <f>SUBTOTAL(9,G165:I165)</f>
        <v>0</v>
      </c>
      <c r="K165" s="353">
        <f t="shared" si="102"/>
        <v>0</v>
      </c>
    </row>
    <row r="166" spans="1:11" s="1" customFormat="1" ht="12.75" x14ac:dyDescent="0.2">
      <c r="A166" s="371">
        <v>2</v>
      </c>
      <c r="B166" s="372">
        <v>2</v>
      </c>
      <c r="C166" s="372">
        <v>8</v>
      </c>
      <c r="D166" s="372">
        <v>8</v>
      </c>
      <c r="E166" s="372" t="s">
        <v>203</v>
      </c>
      <c r="F166" s="373" t="s">
        <v>131</v>
      </c>
      <c r="G166" s="374"/>
      <c r="H166" s="374"/>
      <c r="I166" s="374"/>
      <c r="J166" s="388">
        <f>SUBTOTAL(9,G166:I166)</f>
        <v>0</v>
      </c>
      <c r="K166" s="353">
        <f t="shared" si="102"/>
        <v>0</v>
      </c>
    </row>
    <row r="167" spans="1:11" s="1" customFormat="1" ht="12.75" x14ac:dyDescent="0.2">
      <c r="A167" s="363">
        <v>2</v>
      </c>
      <c r="B167" s="417">
        <v>2</v>
      </c>
      <c r="C167" s="417">
        <v>9</v>
      </c>
      <c r="D167" s="417">
        <v>2</v>
      </c>
      <c r="E167" s="363"/>
      <c r="F167" s="363" t="s">
        <v>1004</v>
      </c>
      <c r="G167" s="366">
        <f>+G168+G169</f>
        <v>0</v>
      </c>
      <c r="H167" s="366">
        <f t="shared" ref="H167:I167" si="120">+H168+H169</f>
        <v>0</v>
      </c>
      <c r="I167" s="366">
        <f t="shared" si="120"/>
        <v>0</v>
      </c>
      <c r="J167" s="366">
        <f>SUBTOTAL(9,G167:I167)</f>
        <v>0</v>
      </c>
      <c r="K167" s="366">
        <f>K168+K168</f>
        <v>0</v>
      </c>
    </row>
    <row r="168" spans="1:11" s="1" customFormat="1" ht="12.75" x14ac:dyDescent="0.2">
      <c r="A168" s="371">
        <v>2</v>
      </c>
      <c r="B168" s="372">
        <v>2</v>
      </c>
      <c r="C168" s="372">
        <v>9</v>
      </c>
      <c r="D168" s="372">
        <v>2</v>
      </c>
      <c r="E168" s="372" t="s">
        <v>964</v>
      </c>
      <c r="F168" s="373" t="s">
        <v>1004</v>
      </c>
      <c r="G168" s="383">
        <v>0</v>
      </c>
      <c r="H168" s="27">
        <v>0</v>
      </c>
      <c r="I168" s="27">
        <v>0</v>
      </c>
      <c r="J168" s="351">
        <f>SUBTOTAL(9,G168:I168)</f>
        <v>0</v>
      </c>
      <c r="K168" s="353">
        <f t="shared" si="102"/>
        <v>0</v>
      </c>
    </row>
    <row r="169" spans="1:11" s="1" customFormat="1" ht="12.75" x14ac:dyDescent="0.2">
      <c r="A169" s="371">
        <v>2</v>
      </c>
      <c r="B169" s="372">
        <v>2</v>
      </c>
      <c r="C169" s="372">
        <v>9</v>
      </c>
      <c r="D169" s="372">
        <v>2</v>
      </c>
      <c r="E169" s="372" t="s">
        <v>204</v>
      </c>
      <c r="F169" s="373" t="s">
        <v>1006</v>
      </c>
      <c r="G169" s="374">
        <v>0</v>
      </c>
      <c r="H169" s="27">
        <v>0</v>
      </c>
      <c r="I169" s="27">
        <v>0</v>
      </c>
      <c r="J169" s="351">
        <f>SUBTOTAL(9,G169:I169)</f>
        <v>0</v>
      </c>
      <c r="K169" s="353">
        <f t="shared" si="102"/>
        <v>0</v>
      </c>
    </row>
    <row r="170" spans="1:11" s="1" customFormat="1" ht="12.75" x14ac:dyDescent="0.2">
      <c r="A170" s="359">
        <v>2</v>
      </c>
      <c r="B170" s="360">
        <v>3</v>
      </c>
      <c r="C170" s="360"/>
      <c r="D170" s="360"/>
      <c r="E170" s="360"/>
      <c r="F170" s="361" t="s">
        <v>27</v>
      </c>
      <c r="G170" s="362">
        <f>+G171+G179+G188+G197+G200+G209+G224+G237</f>
        <v>16669970</v>
      </c>
      <c r="H170" s="362">
        <f t="shared" ref="H170:I170" si="121">+H171+H179+H188+H197+H200+H209+H224+H237</f>
        <v>108645000</v>
      </c>
      <c r="I170" s="362">
        <f t="shared" si="121"/>
        <v>0</v>
      </c>
      <c r="J170" s="362">
        <f>+J171+J179+J188+J197+J200+J209+J224+J237</f>
        <v>124714970</v>
      </c>
      <c r="K170" s="362">
        <f t="shared" ref="K170" si="122">+K171+K179+K188+K197+K200+K209+K224+K237</f>
        <v>61.723287479639822</v>
      </c>
    </row>
    <row r="171" spans="1:11" s="1" customFormat="1" ht="12.75" x14ac:dyDescent="0.2">
      <c r="A171" s="363">
        <v>2</v>
      </c>
      <c r="B171" s="364">
        <v>3</v>
      </c>
      <c r="C171" s="364">
        <v>1</v>
      </c>
      <c r="D171" s="364"/>
      <c r="E171" s="364"/>
      <c r="F171" s="365" t="s">
        <v>28</v>
      </c>
      <c r="G171" s="366">
        <f>+G172+G174+G177</f>
        <v>1769970</v>
      </c>
      <c r="H171" s="366">
        <f t="shared" ref="H171:J171" si="123">+H172+H174+H177</f>
        <v>5353547.07</v>
      </c>
      <c r="I171" s="366">
        <f t="shared" si="123"/>
        <v>0</v>
      </c>
      <c r="J171" s="366">
        <f t="shared" si="123"/>
        <v>7123517.0700000003</v>
      </c>
      <c r="K171" s="366">
        <f t="shared" ref="K171" si="124">+K172+K174+K177</f>
        <v>3.5255341999258913</v>
      </c>
    </row>
    <row r="172" spans="1:11" s="1" customFormat="1" ht="12.75" x14ac:dyDescent="0.2">
      <c r="A172" s="367">
        <v>2</v>
      </c>
      <c r="B172" s="368">
        <v>3</v>
      </c>
      <c r="C172" s="368">
        <v>1</v>
      </c>
      <c r="D172" s="368">
        <v>1</v>
      </c>
      <c r="E172" s="368"/>
      <c r="F172" s="380" t="s">
        <v>133</v>
      </c>
      <c r="G172" s="370">
        <f>+G173</f>
        <v>1769970</v>
      </c>
      <c r="H172" s="370">
        <f t="shared" ref="H172:I172" si="125">+H173</f>
        <v>5353547.07</v>
      </c>
      <c r="I172" s="370">
        <f t="shared" si="125"/>
        <v>0</v>
      </c>
      <c r="J172" s="370">
        <f>+J173</f>
        <v>7123517.0700000003</v>
      </c>
      <c r="K172" s="51">
        <f t="shared" ref="K172" si="126">+K173</f>
        <v>3.5255341999258913</v>
      </c>
    </row>
    <row r="173" spans="1:11" s="1" customFormat="1" ht="12.75" x14ac:dyDescent="0.2">
      <c r="A173" s="371">
        <v>2</v>
      </c>
      <c r="B173" s="372">
        <v>3</v>
      </c>
      <c r="C173" s="372">
        <v>1</v>
      </c>
      <c r="D173" s="372">
        <v>1</v>
      </c>
      <c r="E173" s="372" t="s">
        <v>202</v>
      </c>
      <c r="F173" s="373" t="s">
        <v>133</v>
      </c>
      <c r="G173" s="374">
        <v>1769970</v>
      </c>
      <c r="H173" s="27">
        <v>5353547.07</v>
      </c>
      <c r="I173" s="27">
        <v>0</v>
      </c>
      <c r="J173" s="351">
        <f t="shared" ref="J173" si="127">SUBTOTAL(9,G173:I173)</f>
        <v>7123517.0700000003</v>
      </c>
      <c r="K173" s="353">
        <f t="shared" si="102"/>
        <v>3.5255341999258913</v>
      </c>
    </row>
    <row r="174" spans="1:11" s="1" customFormat="1" ht="12.75" x14ac:dyDescent="0.2">
      <c r="A174" s="367">
        <v>2</v>
      </c>
      <c r="B174" s="368">
        <v>3</v>
      </c>
      <c r="C174" s="368">
        <v>1</v>
      </c>
      <c r="D174" s="368">
        <v>3</v>
      </c>
      <c r="E174" s="368"/>
      <c r="F174" s="380" t="s">
        <v>134</v>
      </c>
      <c r="G174" s="370">
        <f>SUM(G175:G176)</f>
        <v>0</v>
      </c>
      <c r="H174" s="370">
        <f t="shared" ref="H174:I174" si="128">SUM(H175:H176)</f>
        <v>0</v>
      </c>
      <c r="I174" s="370">
        <f t="shared" si="128"/>
        <v>0</v>
      </c>
      <c r="J174" s="370">
        <f t="shared" ref="J174:K174" si="129">SUM(J175:J176)</f>
        <v>0</v>
      </c>
      <c r="K174" s="51">
        <f t="shared" si="129"/>
        <v>0</v>
      </c>
    </row>
    <row r="175" spans="1:11" s="1" customFormat="1" ht="12.75" x14ac:dyDescent="0.2">
      <c r="A175" s="371">
        <v>2</v>
      </c>
      <c r="B175" s="372">
        <v>3</v>
      </c>
      <c r="C175" s="372">
        <v>1</v>
      </c>
      <c r="D175" s="372">
        <v>3</v>
      </c>
      <c r="E175" s="372" t="s">
        <v>203</v>
      </c>
      <c r="F175" s="373" t="s">
        <v>135</v>
      </c>
      <c r="G175" s="374">
        <v>0</v>
      </c>
      <c r="H175" s="27">
        <v>0</v>
      </c>
      <c r="I175" s="27">
        <v>0</v>
      </c>
      <c r="J175" s="351">
        <f t="shared" ref="J175:J181" si="130">SUBTOTAL(9,G175:I175)</f>
        <v>0</v>
      </c>
      <c r="K175" s="353">
        <f t="shared" si="102"/>
        <v>0</v>
      </c>
    </row>
    <row r="176" spans="1:11" s="1" customFormat="1" ht="12.75" x14ac:dyDescent="0.2">
      <c r="A176" s="371">
        <v>2</v>
      </c>
      <c r="B176" s="372">
        <v>3</v>
      </c>
      <c r="C176" s="372">
        <v>1</v>
      </c>
      <c r="D176" s="372">
        <v>3</v>
      </c>
      <c r="E176" s="372" t="s">
        <v>204</v>
      </c>
      <c r="F176" s="373" t="s">
        <v>136</v>
      </c>
      <c r="G176" s="374">
        <v>0</v>
      </c>
      <c r="H176" s="27">
        <v>0</v>
      </c>
      <c r="I176" s="27">
        <v>0</v>
      </c>
      <c r="J176" s="351">
        <f t="shared" si="130"/>
        <v>0</v>
      </c>
      <c r="K176" s="353">
        <f t="shared" si="102"/>
        <v>0</v>
      </c>
    </row>
    <row r="177" spans="1:11" s="1" customFormat="1" ht="12.75" x14ac:dyDescent="0.2">
      <c r="A177" s="367">
        <v>2</v>
      </c>
      <c r="B177" s="368">
        <v>3</v>
      </c>
      <c r="C177" s="368">
        <v>1</v>
      </c>
      <c r="D177" s="368">
        <v>4</v>
      </c>
      <c r="E177" s="368"/>
      <c r="F177" s="380" t="s">
        <v>137</v>
      </c>
      <c r="G177" s="382">
        <f>+G178</f>
        <v>0</v>
      </c>
      <c r="H177" s="382">
        <f t="shared" ref="H177:I177" si="131">+H178</f>
        <v>0</v>
      </c>
      <c r="I177" s="382">
        <f t="shared" si="131"/>
        <v>0</v>
      </c>
      <c r="J177" s="382">
        <f>+J178</f>
        <v>0</v>
      </c>
      <c r="K177" s="51">
        <f t="shared" ref="K177" si="132">+K178</f>
        <v>0</v>
      </c>
    </row>
    <row r="178" spans="1:11" s="1" customFormat="1" ht="12.75" x14ac:dyDescent="0.2">
      <c r="A178" s="371">
        <v>2</v>
      </c>
      <c r="B178" s="372">
        <v>3</v>
      </c>
      <c r="C178" s="372">
        <v>1</v>
      </c>
      <c r="D178" s="372">
        <v>4</v>
      </c>
      <c r="E178" s="372" t="s">
        <v>202</v>
      </c>
      <c r="F178" s="373" t="s">
        <v>137</v>
      </c>
      <c r="G178" s="374">
        <v>0</v>
      </c>
      <c r="H178" s="27">
        <v>0</v>
      </c>
      <c r="I178" s="27">
        <v>0</v>
      </c>
      <c r="J178" s="351">
        <f t="shared" si="130"/>
        <v>0</v>
      </c>
      <c r="K178" s="353">
        <f t="shared" si="102"/>
        <v>0</v>
      </c>
    </row>
    <row r="179" spans="1:11" s="1" customFormat="1" ht="12.75" x14ac:dyDescent="0.2">
      <c r="A179" s="363">
        <v>2</v>
      </c>
      <c r="B179" s="364">
        <v>3</v>
      </c>
      <c r="C179" s="364">
        <v>2</v>
      </c>
      <c r="D179" s="364"/>
      <c r="E179" s="364"/>
      <c r="F179" s="365" t="s">
        <v>29</v>
      </c>
      <c r="G179" s="366">
        <f>+G180+G182+G184+G186</f>
        <v>0</v>
      </c>
      <c r="H179" s="366">
        <f t="shared" ref="H179:I179" si="133">+H180+H182+H184+H186</f>
        <v>800000</v>
      </c>
      <c r="I179" s="366">
        <f t="shared" si="133"/>
        <v>0</v>
      </c>
      <c r="J179" s="366">
        <f>+J180+J182+J184+J186</f>
        <v>800000</v>
      </c>
      <c r="K179" s="366">
        <f t="shared" ref="K179" si="134">+K180+K182+K184+K186</f>
        <v>0.39593185953307652</v>
      </c>
    </row>
    <row r="180" spans="1:11" s="1" customFormat="1" ht="12.75" x14ac:dyDescent="0.2">
      <c r="A180" s="367">
        <v>2</v>
      </c>
      <c r="B180" s="368">
        <v>3</v>
      </c>
      <c r="C180" s="368">
        <v>2</v>
      </c>
      <c r="D180" s="368">
        <v>1</v>
      </c>
      <c r="E180" s="368"/>
      <c r="F180" s="380" t="s">
        <v>1007</v>
      </c>
      <c r="G180" s="382">
        <f>+G181</f>
        <v>0</v>
      </c>
      <c r="H180" s="382">
        <f t="shared" ref="H180:I180" si="135">+H181</f>
        <v>800000</v>
      </c>
      <c r="I180" s="382">
        <f t="shared" si="135"/>
        <v>0</v>
      </c>
      <c r="J180" s="382">
        <f t="shared" ref="J180:K180" si="136">+J181</f>
        <v>800000</v>
      </c>
      <c r="K180" s="51">
        <f t="shared" si="136"/>
        <v>0.39593185953307652</v>
      </c>
    </row>
    <row r="181" spans="1:11" s="1" customFormat="1" ht="12.75" x14ac:dyDescent="0.2">
      <c r="A181" s="371">
        <v>2</v>
      </c>
      <c r="B181" s="372">
        <v>3</v>
      </c>
      <c r="C181" s="372">
        <v>2</v>
      </c>
      <c r="D181" s="372">
        <v>1</v>
      </c>
      <c r="E181" s="372" t="s">
        <v>202</v>
      </c>
      <c r="F181" s="373" t="s">
        <v>1007</v>
      </c>
      <c r="G181" s="374">
        <v>0</v>
      </c>
      <c r="H181" s="374">
        <v>800000</v>
      </c>
      <c r="I181" s="374">
        <v>0</v>
      </c>
      <c r="J181" s="352">
        <f t="shared" si="130"/>
        <v>800000</v>
      </c>
      <c r="K181" s="353">
        <f t="shared" si="102"/>
        <v>0.39593185953307652</v>
      </c>
    </row>
    <row r="182" spans="1:11" s="1" customFormat="1" ht="12.75" x14ac:dyDescent="0.2">
      <c r="A182" s="367">
        <v>2</v>
      </c>
      <c r="B182" s="368">
        <v>3</v>
      </c>
      <c r="C182" s="368">
        <v>2</v>
      </c>
      <c r="D182" s="368">
        <v>2</v>
      </c>
      <c r="E182" s="368"/>
      <c r="F182" s="380" t="s">
        <v>138</v>
      </c>
      <c r="G182" s="382">
        <f>+G183</f>
        <v>0</v>
      </c>
      <c r="H182" s="382">
        <f>+H183</f>
        <v>0</v>
      </c>
      <c r="I182" s="382">
        <f>+I183</f>
        <v>0</v>
      </c>
      <c r="J182" s="382">
        <f t="shared" ref="J182:K182" si="137">+J183</f>
        <v>0</v>
      </c>
      <c r="K182" s="51">
        <f t="shared" si="137"/>
        <v>0</v>
      </c>
    </row>
    <row r="183" spans="1:11" s="1" customFormat="1" ht="12.75" x14ac:dyDescent="0.2">
      <c r="A183" s="371">
        <v>2</v>
      </c>
      <c r="B183" s="372">
        <v>3</v>
      </c>
      <c r="C183" s="372">
        <v>2</v>
      </c>
      <c r="D183" s="372">
        <v>2</v>
      </c>
      <c r="E183" s="372" t="s">
        <v>202</v>
      </c>
      <c r="F183" s="373" t="s">
        <v>138</v>
      </c>
      <c r="G183" s="374">
        <v>0</v>
      </c>
      <c r="H183" s="374">
        <v>0</v>
      </c>
      <c r="I183" s="374">
        <v>0</v>
      </c>
      <c r="J183" s="351">
        <f>SUBTOTAL(9,G183:I183)</f>
        <v>0</v>
      </c>
      <c r="K183" s="353">
        <f t="shared" si="102"/>
        <v>0</v>
      </c>
    </row>
    <row r="184" spans="1:11" s="1" customFormat="1" ht="12.75" x14ac:dyDescent="0.2">
      <c r="A184" s="367">
        <v>2</v>
      </c>
      <c r="B184" s="368">
        <v>3</v>
      </c>
      <c r="C184" s="368">
        <v>2</v>
      </c>
      <c r="D184" s="368">
        <v>3</v>
      </c>
      <c r="E184" s="368"/>
      <c r="F184" s="380" t="s">
        <v>139</v>
      </c>
      <c r="G184" s="382">
        <f>+G185</f>
        <v>0</v>
      </c>
      <c r="H184" s="382">
        <f t="shared" ref="H184:I184" si="138">+H185</f>
        <v>0</v>
      </c>
      <c r="I184" s="382">
        <f t="shared" si="138"/>
        <v>0</v>
      </c>
      <c r="J184" s="382">
        <f t="shared" ref="J184:K184" si="139">+J185</f>
        <v>0</v>
      </c>
      <c r="K184" s="51">
        <f t="shared" si="139"/>
        <v>0</v>
      </c>
    </row>
    <row r="185" spans="1:11" s="1" customFormat="1" ht="12.75" x14ac:dyDescent="0.2">
      <c r="A185" s="371">
        <v>2</v>
      </c>
      <c r="B185" s="372">
        <v>3</v>
      </c>
      <c r="C185" s="372">
        <v>2</v>
      </c>
      <c r="D185" s="372">
        <v>3</v>
      </c>
      <c r="E185" s="372" t="s">
        <v>202</v>
      </c>
      <c r="F185" s="373" t="s">
        <v>139</v>
      </c>
      <c r="G185" s="374">
        <v>0</v>
      </c>
      <c r="H185" s="27">
        <v>0</v>
      </c>
      <c r="I185" s="27">
        <v>0</v>
      </c>
      <c r="J185" s="351">
        <f>SUBTOTAL(9,G185:I185)</f>
        <v>0</v>
      </c>
      <c r="K185" s="353">
        <f t="shared" si="102"/>
        <v>0</v>
      </c>
    </row>
    <row r="186" spans="1:11" s="1" customFormat="1" ht="12.75" x14ac:dyDescent="0.2">
      <c r="A186" s="367">
        <v>2</v>
      </c>
      <c r="B186" s="368">
        <v>3</v>
      </c>
      <c r="C186" s="368">
        <v>2</v>
      </c>
      <c r="D186" s="368">
        <v>4</v>
      </c>
      <c r="E186" s="368"/>
      <c r="F186" s="380" t="s">
        <v>30</v>
      </c>
      <c r="G186" s="382">
        <f>+G187</f>
        <v>0</v>
      </c>
      <c r="H186" s="382">
        <f t="shared" ref="H186:I186" si="140">+H187</f>
        <v>0</v>
      </c>
      <c r="I186" s="382">
        <f t="shared" si="140"/>
        <v>0</v>
      </c>
      <c r="J186" s="382">
        <f>+J187</f>
        <v>0</v>
      </c>
      <c r="K186" s="51">
        <f t="shared" ref="K186" si="141">+K187</f>
        <v>0</v>
      </c>
    </row>
    <row r="187" spans="1:11" s="1" customFormat="1" ht="12.75" x14ac:dyDescent="0.2">
      <c r="A187" s="371">
        <v>2</v>
      </c>
      <c r="B187" s="372">
        <v>3</v>
      </c>
      <c r="C187" s="372">
        <v>2</v>
      </c>
      <c r="D187" s="372">
        <v>4</v>
      </c>
      <c r="E187" s="372" t="s">
        <v>202</v>
      </c>
      <c r="F187" s="373" t="s">
        <v>30</v>
      </c>
      <c r="G187" s="374">
        <v>0</v>
      </c>
      <c r="H187" s="27">
        <v>0</v>
      </c>
      <c r="I187" s="27">
        <v>0</v>
      </c>
      <c r="J187" s="351">
        <f>SUBTOTAL(9,G187:I187)</f>
        <v>0</v>
      </c>
      <c r="K187" s="353">
        <f t="shared" si="102"/>
        <v>0</v>
      </c>
    </row>
    <row r="188" spans="1:11" s="1" customFormat="1" ht="12.75" x14ac:dyDescent="0.2">
      <c r="A188" s="363">
        <v>2</v>
      </c>
      <c r="B188" s="364">
        <v>3</v>
      </c>
      <c r="C188" s="364">
        <v>3</v>
      </c>
      <c r="D188" s="364"/>
      <c r="E188" s="364"/>
      <c r="F188" s="365" t="s">
        <v>249</v>
      </c>
      <c r="G188" s="366">
        <f>+G189+G191+G193+G195</f>
        <v>0</v>
      </c>
      <c r="H188" s="366">
        <f t="shared" ref="H188:I188" si="142">+H189+H191+H193+H195</f>
        <v>0</v>
      </c>
      <c r="I188" s="366">
        <f t="shared" si="142"/>
        <v>0</v>
      </c>
      <c r="J188" s="366">
        <f>+J189+J191+J193+J195</f>
        <v>0</v>
      </c>
      <c r="K188" s="366">
        <f t="shared" ref="K188" si="143">+K189+K191+K193+K195</f>
        <v>0</v>
      </c>
    </row>
    <row r="189" spans="1:11" s="1" customFormat="1" ht="12.75" x14ac:dyDescent="0.2">
      <c r="A189" s="367">
        <v>2</v>
      </c>
      <c r="B189" s="368">
        <v>3</v>
      </c>
      <c r="C189" s="368">
        <v>3</v>
      </c>
      <c r="D189" s="368">
        <v>1</v>
      </c>
      <c r="E189" s="368"/>
      <c r="F189" s="380" t="s">
        <v>140</v>
      </c>
      <c r="G189" s="370">
        <f>G190</f>
        <v>0</v>
      </c>
      <c r="H189" s="370">
        <f t="shared" ref="H189:I189" si="144">H190</f>
        <v>0</v>
      </c>
      <c r="I189" s="370">
        <f t="shared" si="144"/>
        <v>0</v>
      </c>
      <c r="J189" s="370">
        <f t="shared" ref="J189:K189" si="145">J190</f>
        <v>0</v>
      </c>
      <c r="K189" s="51">
        <f t="shared" si="145"/>
        <v>0</v>
      </c>
    </row>
    <row r="190" spans="1:11" s="1" customFormat="1" ht="12.75" x14ac:dyDescent="0.2">
      <c r="A190" s="371">
        <v>2</v>
      </c>
      <c r="B190" s="372">
        <v>3</v>
      </c>
      <c r="C190" s="372">
        <v>3</v>
      </c>
      <c r="D190" s="372">
        <v>1</v>
      </c>
      <c r="E190" s="372" t="s">
        <v>202</v>
      </c>
      <c r="F190" s="373" t="s">
        <v>140</v>
      </c>
      <c r="G190" s="374">
        <v>0</v>
      </c>
      <c r="H190" s="374">
        <v>0</v>
      </c>
      <c r="I190" s="374">
        <v>0</v>
      </c>
      <c r="J190" s="352">
        <f>SUBTOTAL(9,G190:I190)</f>
        <v>0</v>
      </c>
      <c r="K190" s="353">
        <f t="shared" si="102"/>
        <v>0</v>
      </c>
    </row>
    <row r="191" spans="1:11" s="1" customFormat="1" ht="12.75" x14ac:dyDescent="0.2">
      <c r="A191" s="367">
        <v>2</v>
      </c>
      <c r="B191" s="368">
        <v>3</v>
      </c>
      <c r="C191" s="368">
        <v>3</v>
      </c>
      <c r="D191" s="368">
        <v>2</v>
      </c>
      <c r="E191" s="368"/>
      <c r="F191" s="380" t="s">
        <v>141</v>
      </c>
      <c r="G191" s="382">
        <f>+G192</f>
        <v>0</v>
      </c>
      <c r="H191" s="382">
        <f t="shared" ref="H191:I191" si="146">+H192</f>
        <v>0</v>
      </c>
      <c r="I191" s="382">
        <f t="shared" si="146"/>
        <v>0</v>
      </c>
      <c r="J191" s="382">
        <f t="shared" ref="J191:K191" si="147">+J192</f>
        <v>0</v>
      </c>
      <c r="K191" s="51">
        <f t="shared" si="147"/>
        <v>0</v>
      </c>
    </row>
    <row r="192" spans="1:11" s="1" customFormat="1" ht="12.75" x14ac:dyDescent="0.2">
      <c r="A192" s="371">
        <v>2</v>
      </c>
      <c r="B192" s="372">
        <v>3</v>
      </c>
      <c r="C192" s="372">
        <v>3</v>
      </c>
      <c r="D192" s="372">
        <v>2</v>
      </c>
      <c r="E192" s="372" t="s">
        <v>202</v>
      </c>
      <c r="F192" s="373" t="s">
        <v>141</v>
      </c>
      <c r="G192" s="374">
        <v>0</v>
      </c>
      <c r="H192" s="374">
        <v>0</v>
      </c>
      <c r="I192" s="374">
        <v>0</v>
      </c>
      <c r="J192" s="352">
        <f t="shared" ref="J192:J202" si="148">SUBTOTAL(9,G192:I192)</f>
        <v>0</v>
      </c>
      <c r="K192" s="353">
        <f t="shared" si="102"/>
        <v>0</v>
      </c>
    </row>
    <row r="193" spans="1:14" s="1" customFormat="1" ht="12.75" x14ac:dyDescent="0.2">
      <c r="A193" s="367">
        <v>2</v>
      </c>
      <c r="B193" s="368">
        <v>3</v>
      </c>
      <c r="C193" s="368">
        <v>3</v>
      </c>
      <c r="D193" s="368">
        <v>3</v>
      </c>
      <c r="E193" s="368"/>
      <c r="F193" s="380" t="s">
        <v>142</v>
      </c>
      <c r="G193" s="382">
        <f>+G194</f>
        <v>0</v>
      </c>
      <c r="H193" s="382">
        <f t="shared" ref="H193:I193" si="149">+H194</f>
        <v>0</v>
      </c>
      <c r="I193" s="382">
        <f t="shared" si="149"/>
        <v>0</v>
      </c>
      <c r="J193" s="352">
        <f t="shared" si="148"/>
        <v>0</v>
      </c>
      <c r="K193" s="353">
        <f t="shared" ref="K193:K256" si="150">IFERROR(J193/$J$18*100,"0.00")</f>
        <v>0</v>
      </c>
      <c r="L193" s="61"/>
      <c r="M193" s="61"/>
      <c r="N193" s="61"/>
    </row>
    <row r="194" spans="1:14" s="1" customFormat="1" ht="12.75" x14ac:dyDescent="0.2">
      <c r="A194" s="371">
        <v>2</v>
      </c>
      <c r="B194" s="372">
        <v>3</v>
      </c>
      <c r="C194" s="372">
        <v>3</v>
      </c>
      <c r="D194" s="372">
        <v>3</v>
      </c>
      <c r="E194" s="372" t="s">
        <v>202</v>
      </c>
      <c r="F194" s="373" t="s">
        <v>142</v>
      </c>
      <c r="G194" s="374">
        <v>0</v>
      </c>
      <c r="H194" s="27">
        <v>0</v>
      </c>
      <c r="I194" s="27">
        <v>0</v>
      </c>
      <c r="J194" s="352">
        <f t="shared" si="148"/>
        <v>0</v>
      </c>
      <c r="K194" s="353">
        <f t="shared" si="150"/>
        <v>0</v>
      </c>
      <c r="L194" s="61"/>
      <c r="M194" s="61"/>
      <c r="N194" s="61"/>
    </row>
    <row r="195" spans="1:14" s="1" customFormat="1" ht="12.75" x14ac:dyDescent="0.2">
      <c r="A195" s="367">
        <v>2</v>
      </c>
      <c r="B195" s="368">
        <v>3</v>
      </c>
      <c r="C195" s="368">
        <v>3</v>
      </c>
      <c r="D195" s="368">
        <v>4</v>
      </c>
      <c r="E195" s="368"/>
      <c r="F195" s="380" t="s">
        <v>143</v>
      </c>
      <c r="G195" s="382">
        <f>+G196</f>
        <v>0</v>
      </c>
      <c r="H195" s="382">
        <f t="shared" ref="H195:I195" si="151">+H196</f>
        <v>0</v>
      </c>
      <c r="I195" s="382">
        <f t="shared" si="151"/>
        <v>0</v>
      </c>
      <c r="J195" s="382">
        <f t="shared" ref="J195:K195" si="152">+J196</f>
        <v>0</v>
      </c>
      <c r="K195" s="51">
        <f t="shared" si="152"/>
        <v>0</v>
      </c>
      <c r="L195" s="61"/>
      <c r="M195" s="61"/>
      <c r="N195" s="61"/>
    </row>
    <row r="196" spans="1:14" s="1" customFormat="1" ht="12.75" x14ac:dyDescent="0.2">
      <c r="A196" s="371">
        <v>2</v>
      </c>
      <c r="B196" s="372">
        <v>3</v>
      </c>
      <c r="C196" s="372">
        <v>3</v>
      </c>
      <c r="D196" s="372">
        <v>4</v>
      </c>
      <c r="E196" s="372" t="s">
        <v>202</v>
      </c>
      <c r="F196" s="373" t="s">
        <v>143</v>
      </c>
      <c r="G196" s="374">
        <v>0</v>
      </c>
      <c r="H196" s="374">
        <v>0</v>
      </c>
      <c r="I196" s="374">
        <v>0</v>
      </c>
      <c r="J196" s="352">
        <f t="shared" si="148"/>
        <v>0</v>
      </c>
      <c r="K196" s="353">
        <f t="shared" si="150"/>
        <v>0</v>
      </c>
      <c r="L196" s="61"/>
      <c r="M196" s="61"/>
      <c r="N196" s="61"/>
    </row>
    <row r="197" spans="1:14" s="1" customFormat="1" ht="12.75" x14ac:dyDescent="0.2">
      <c r="A197" s="363">
        <v>2</v>
      </c>
      <c r="B197" s="364">
        <v>3</v>
      </c>
      <c r="C197" s="364">
        <v>4</v>
      </c>
      <c r="D197" s="364"/>
      <c r="E197" s="364"/>
      <c r="F197" s="365" t="s">
        <v>250</v>
      </c>
      <c r="G197" s="366">
        <f>+G198</f>
        <v>6000000</v>
      </c>
      <c r="H197" s="366">
        <f t="shared" ref="H197:I198" si="153">+H198</f>
        <v>31600000</v>
      </c>
      <c r="I197" s="366">
        <f t="shared" si="153"/>
        <v>0</v>
      </c>
      <c r="J197" s="366">
        <f>+J198</f>
        <v>37600000</v>
      </c>
      <c r="K197" s="387">
        <f t="shared" ref="J197:K198" si="154">+K198</f>
        <v>18.608797398054598</v>
      </c>
      <c r="L197" s="61"/>
      <c r="M197" s="61"/>
      <c r="N197" s="61"/>
    </row>
    <row r="198" spans="1:14" s="1" customFormat="1" ht="12.75" x14ac:dyDescent="0.2">
      <c r="A198" s="367">
        <v>2</v>
      </c>
      <c r="B198" s="368">
        <v>3</v>
      </c>
      <c r="C198" s="368">
        <v>4</v>
      </c>
      <c r="D198" s="368">
        <v>1</v>
      </c>
      <c r="E198" s="368"/>
      <c r="F198" s="380" t="s">
        <v>144</v>
      </c>
      <c r="G198" s="382">
        <f>+G199</f>
        <v>6000000</v>
      </c>
      <c r="H198" s="382">
        <f t="shared" si="153"/>
        <v>31600000</v>
      </c>
      <c r="I198" s="382">
        <f t="shared" si="153"/>
        <v>0</v>
      </c>
      <c r="J198" s="382">
        <f t="shared" si="154"/>
        <v>37600000</v>
      </c>
      <c r="K198" s="51">
        <f t="shared" si="154"/>
        <v>18.608797398054598</v>
      </c>
      <c r="L198" s="61"/>
      <c r="M198" s="61"/>
      <c r="N198" s="61"/>
    </row>
    <row r="199" spans="1:14" s="1" customFormat="1" ht="12.75" x14ac:dyDescent="0.2">
      <c r="A199" s="371">
        <v>2</v>
      </c>
      <c r="B199" s="372">
        <v>3</v>
      </c>
      <c r="C199" s="372">
        <v>4</v>
      </c>
      <c r="D199" s="372">
        <v>1</v>
      </c>
      <c r="E199" s="372" t="s">
        <v>202</v>
      </c>
      <c r="F199" s="373" t="s">
        <v>144</v>
      </c>
      <c r="G199" s="374">
        <v>6000000</v>
      </c>
      <c r="H199" s="27">
        <v>31600000</v>
      </c>
      <c r="I199" s="27">
        <v>0</v>
      </c>
      <c r="J199" s="352">
        <f t="shared" si="148"/>
        <v>37600000</v>
      </c>
      <c r="K199" s="353">
        <f t="shared" si="150"/>
        <v>18.608797398054598</v>
      </c>
      <c r="L199" s="61"/>
      <c r="M199" s="61"/>
      <c r="N199" s="61"/>
    </row>
    <row r="200" spans="1:14" s="1" customFormat="1" ht="12.75" x14ac:dyDescent="0.2">
      <c r="A200" s="363">
        <v>2</v>
      </c>
      <c r="B200" s="364">
        <v>3</v>
      </c>
      <c r="C200" s="364">
        <v>5</v>
      </c>
      <c r="D200" s="364"/>
      <c r="E200" s="364"/>
      <c r="F200" s="365" t="s">
        <v>146</v>
      </c>
      <c r="G200" s="366">
        <f>+G201+G203+G205+G207</f>
        <v>0</v>
      </c>
      <c r="H200" s="366">
        <f t="shared" ref="H200:I200" si="155">+H201+H203+H205+H207</f>
        <v>1090000</v>
      </c>
      <c r="I200" s="366">
        <f t="shared" si="155"/>
        <v>0</v>
      </c>
      <c r="J200" s="366">
        <f>+J201+J203+J205+J207</f>
        <v>490000</v>
      </c>
      <c r="K200" s="366">
        <f t="shared" ref="K200" si="156">+K201+K203+K205+K207</f>
        <v>0.24250826396400937</v>
      </c>
      <c r="L200" s="61"/>
      <c r="M200" s="61"/>
      <c r="N200" s="61"/>
    </row>
    <row r="201" spans="1:14" s="1" customFormat="1" ht="12.75" x14ac:dyDescent="0.2">
      <c r="A201" s="367">
        <v>2</v>
      </c>
      <c r="B201" s="368">
        <v>3</v>
      </c>
      <c r="C201" s="368">
        <v>5</v>
      </c>
      <c r="D201" s="368">
        <v>2</v>
      </c>
      <c r="E201" s="368"/>
      <c r="F201" s="380" t="s">
        <v>1008</v>
      </c>
      <c r="G201" s="382">
        <f>+G202</f>
        <v>0</v>
      </c>
      <c r="H201" s="382">
        <f t="shared" ref="H201:I201" si="157">+H202</f>
        <v>0</v>
      </c>
      <c r="I201" s="382">
        <f t="shared" si="157"/>
        <v>0</v>
      </c>
      <c r="J201" s="382">
        <f t="shared" ref="J201:K201" si="158">+J202</f>
        <v>0</v>
      </c>
      <c r="K201" s="51">
        <f t="shared" si="158"/>
        <v>0</v>
      </c>
      <c r="L201" s="61"/>
      <c r="M201" s="61"/>
      <c r="N201" s="61"/>
    </row>
    <row r="202" spans="1:14" s="1" customFormat="1" ht="12.75" x14ac:dyDescent="0.2">
      <c r="A202" s="371">
        <v>2</v>
      </c>
      <c r="B202" s="372">
        <v>3</v>
      </c>
      <c r="C202" s="372">
        <v>5</v>
      </c>
      <c r="D202" s="372">
        <v>2</v>
      </c>
      <c r="E202" s="372" t="s">
        <v>202</v>
      </c>
      <c r="F202" s="373" t="s">
        <v>1008</v>
      </c>
      <c r="G202" s="374">
        <v>0</v>
      </c>
      <c r="H202" s="27">
        <v>0</v>
      </c>
      <c r="I202" s="27">
        <v>0</v>
      </c>
      <c r="J202" s="352">
        <f t="shared" si="148"/>
        <v>0</v>
      </c>
      <c r="K202" s="353">
        <f t="shared" si="150"/>
        <v>0</v>
      </c>
      <c r="L202" s="61"/>
      <c r="M202" s="61"/>
      <c r="N202" s="61"/>
    </row>
    <row r="203" spans="1:14" s="1" customFormat="1" ht="12.75" x14ac:dyDescent="0.2">
      <c r="A203" s="367">
        <v>2</v>
      </c>
      <c r="B203" s="368">
        <v>3</v>
      </c>
      <c r="C203" s="368">
        <v>5</v>
      </c>
      <c r="D203" s="368">
        <v>3</v>
      </c>
      <c r="E203" s="368"/>
      <c r="F203" s="380" t="s">
        <v>145</v>
      </c>
      <c r="G203" s="382">
        <f>+G204</f>
        <v>0</v>
      </c>
      <c r="H203" s="382">
        <f t="shared" ref="H203:I203" si="159">+H204</f>
        <v>490000</v>
      </c>
      <c r="I203" s="382">
        <f t="shared" si="159"/>
        <v>0</v>
      </c>
      <c r="J203" s="382">
        <f t="shared" ref="J203:K203" si="160">+J204</f>
        <v>490000</v>
      </c>
      <c r="K203" s="51">
        <f t="shared" si="160"/>
        <v>0.24250826396400937</v>
      </c>
      <c r="L203" s="61"/>
      <c r="M203" s="61"/>
      <c r="N203" s="61"/>
    </row>
    <row r="204" spans="1:14" s="1" customFormat="1" ht="12.75" x14ac:dyDescent="0.2">
      <c r="A204" s="371">
        <v>2</v>
      </c>
      <c r="B204" s="372">
        <v>3</v>
      </c>
      <c r="C204" s="372">
        <v>5</v>
      </c>
      <c r="D204" s="372">
        <v>3</v>
      </c>
      <c r="E204" s="372" t="s">
        <v>202</v>
      </c>
      <c r="F204" s="373" t="s">
        <v>145</v>
      </c>
      <c r="G204" s="374">
        <v>0</v>
      </c>
      <c r="H204" s="27">
        <v>490000</v>
      </c>
      <c r="I204" s="27">
        <v>0</v>
      </c>
      <c r="J204" s="351">
        <f t="shared" ref="J204:J206" si="161">SUBTOTAL(9,G204:I204)</f>
        <v>490000</v>
      </c>
      <c r="K204" s="353">
        <f t="shared" si="150"/>
        <v>0.24250826396400937</v>
      </c>
      <c r="L204" s="61"/>
      <c r="M204" s="61"/>
      <c r="N204" s="61"/>
    </row>
    <row r="205" spans="1:14" s="1" customFormat="1" ht="12.75" x14ac:dyDescent="0.2">
      <c r="A205" s="367">
        <v>2</v>
      </c>
      <c r="B205" s="368">
        <v>3</v>
      </c>
      <c r="C205" s="368">
        <v>5</v>
      </c>
      <c r="D205" s="368">
        <v>4</v>
      </c>
      <c r="E205" s="368"/>
      <c r="F205" s="380" t="s">
        <v>1009</v>
      </c>
      <c r="G205" s="382">
        <f>+G206</f>
        <v>0</v>
      </c>
      <c r="H205" s="382">
        <f t="shared" ref="H205:I205" si="162">+H206</f>
        <v>0</v>
      </c>
      <c r="I205" s="382">
        <f t="shared" si="162"/>
        <v>0</v>
      </c>
      <c r="J205" s="382">
        <f t="shared" ref="J205" si="163">+J206</f>
        <v>0</v>
      </c>
      <c r="K205" s="51">
        <f t="shared" ref="K205" si="164">+K206</f>
        <v>0</v>
      </c>
      <c r="L205" s="61"/>
      <c r="M205" s="61"/>
      <c r="N205" s="61"/>
    </row>
    <row r="206" spans="1:14" s="1" customFormat="1" ht="12.75" x14ac:dyDescent="0.2">
      <c r="A206" s="371">
        <v>2</v>
      </c>
      <c r="B206" s="372">
        <v>3</v>
      </c>
      <c r="C206" s="372">
        <v>5</v>
      </c>
      <c r="D206" s="372">
        <v>4</v>
      </c>
      <c r="E206" s="372" t="s">
        <v>202</v>
      </c>
      <c r="F206" s="373" t="s">
        <v>1009</v>
      </c>
      <c r="G206" s="374">
        <v>0</v>
      </c>
      <c r="H206" s="27">
        <v>0</v>
      </c>
      <c r="I206" s="27">
        <v>0</v>
      </c>
      <c r="J206" s="351">
        <f t="shared" si="161"/>
        <v>0</v>
      </c>
      <c r="K206" s="353">
        <f t="shared" si="150"/>
        <v>0</v>
      </c>
      <c r="L206" s="61"/>
      <c r="M206" s="61"/>
      <c r="N206" s="61"/>
    </row>
    <row r="207" spans="1:14" s="1" customFormat="1" ht="12.75" x14ac:dyDescent="0.2">
      <c r="A207" s="367">
        <v>2</v>
      </c>
      <c r="B207" s="368">
        <v>3</v>
      </c>
      <c r="C207" s="368">
        <v>5</v>
      </c>
      <c r="D207" s="368">
        <v>5</v>
      </c>
      <c r="E207" s="368"/>
      <c r="F207" s="380" t="s">
        <v>251</v>
      </c>
      <c r="G207" s="382">
        <f>+G208</f>
        <v>0</v>
      </c>
      <c r="H207" s="382">
        <f t="shared" ref="H207:I207" si="165">+H208</f>
        <v>600000</v>
      </c>
      <c r="I207" s="382">
        <f t="shared" si="165"/>
        <v>0</v>
      </c>
      <c r="J207" s="382">
        <f t="shared" ref="J207:K207" si="166">+J208</f>
        <v>0</v>
      </c>
      <c r="K207" s="51">
        <f t="shared" si="166"/>
        <v>0</v>
      </c>
      <c r="L207" s="61"/>
      <c r="M207" s="61"/>
      <c r="N207" s="61"/>
    </row>
    <row r="208" spans="1:14" s="1" customFormat="1" ht="12.75" x14ac:dyDescent="0.2">
      <c r="A208" s="371">
        <v>2</v>
      </c>
      <c r="B208" s="372">
        <v>3</v>
      </c>
      <c r="C208" s="372">
        <v>5</v>
      </c>
      <c r="D208" s="372">
        <v>5</v>
      </c>
      <c r="E208" s="372" t="s">
        <v>202</v>
      </c>
      <c r="F208" s="373" t="s">
        <v>147</v>
      </c>
      <c r="G208" s="374">
        <v>0</v>
      </c>
      <c r="H208" s="352">
        <v>600000</v>
      </c>
      <c r="I208" s="352">
        <v>0</v>
      </c>
      <c r="J208" s="352">
        <f>SUM(J209:J211)</f>
        <v>0</v>
      </c>
      <c r="K208" s="353">
        <f t="shared" si="150"/>
        <v>0</v>
      </c>
      <c r="L208" s="61"/>
      <c r="M208" s="61"/>
      <c r="N208" s="418"/>
    </row>
    <row r="209" spans="1:14" s="1" customFormat="1" ht="12.75" x14ac:dyDescent="0.2">
      <c r="A209" s="363">
        <v>2</v>
      </c>
      <c r="B209" s="364">
        <v>3</v>
      </c>
      <c r="C209" s="364">
        <v>6</v>
      </c>
      <c r="D209" s="364"/>
      <c r="E209" s="364"/>
      <c r="F209" s="365" t="s">
        <v>148</v>
      </c>
      <c r="G209" s="366">
        <f>+G210+G214+G218+G222</f>
        <v>0</v>
      </c>
      <c r="H209" s="366">
        <f t="shared" ref="H209:I209" si="167">+H210+H214+H218+H222</f>
        <v>0</v>
      </c>
      <c r="I209" s="366">
        <f t="shared" si="167"/>
        <v>0</v>
      </c>
      <c r="J209" s="366">
        <f>+J210+J214+J218+J222</f>
        <v>0</v>
      </c>
      <c r="K209" s="366">
        <f t="shared" ref="K209" si="168">+K210+K214+K218+K222</f>
        <v>0</v>
      </c>
      <c r="L209" s="61"/>
      <c r="M209" s="61"/>
      <c r="N209" s="419"/>
    </row>
    <row r="210" spans="1:14" s="1" customFormat="1" ht="12.75" x14ac:dyDescent="0.2">
      <c r="A210" s="367">
        <v>2</v>
      </c>
      <c r="B210" s="368">
        <v>3</v>
      </c>
      <c r="C210" s="368">
        <v>6</v>
      </c>
      <c r="D210" s="368">
        <v>1</v>
      </c>
      <c r="E210" s="368"/>
      <c r="F210" s="380" t="s">
        <v>149</v>
      </c>
      <c r="G210" s="382">
        <f>+G211+G212+G213</f>
        <v>0</v>
      </c>
      <c r="H210" s="382">
        <f t="shared" ref="H210:I210" si="169">+H211+H212+H213</f>
        <v>0</v>
      </c>
      <c r="I210" s="382">
        <f t="shared" si="169"/>
        <v>0</v>
      </c>
      <c r="J210" s="382">
        <f t="shared" ref="J210:K210" si="170">+J211+J212+J213</f>
        <v>0</v>
      </c>
      <c r="K210" s="51">
        <f t="shared" si="170"/>
        <v>0</v>
      </c>
      <c r="L210" s="61"/>
      <c r="M210" s="61"/>
      <c r="N210" s="61"/>
    </row>
    <row r="211" spans="1:14" s="1" customFormat="1" ht="12.75" x14ac:dyDescent="0.2">
      <c r="A211" s="371">
        <v>2</v>
      </c>
      <c r="B211" s="372">
        <v>3</v>
      </c>
      <c r="C211" s="372">
        <v>6</v>
      </c>
      <c r="D211" s="372">
        <v>1</v>
      </c>
      <c r="E211" s="372" t="s">
        <v>202</v>
      </c>
      <c r="F211" s="373" t="s">
        <v>150</v>
      </c>
      <c r="G211" s="374">
        <v>0</v>
      </c>
      <c r="H211" s="27">
        <v>0</v>
      </c>
      <c r="I211" s="27">
        <v>0</v>
      </c>
      <c r="J211" s="351">
        <f>SUBTOTAL(9,G211:I211)</f>
        <v>0</v>
      </c>
      <c r="K211" s="353">
        <f t="shared" si="150"/>
        <v>0</v>
      </c>
      <c r="L211" s="61"/>
      <c r="M211" s="61"/>
      <c r="N211" s="61"/>
    </row>
    <row r="212" spans="1:14" s="1" customFormat="1" ht="12.75" x14ac:dyDescent="0.2">
      <c r="A212" s="371">
        <v>2</v>
      </c>
      <c r="B212" s="372">
        <v>3</v>
      </c>
      <c r="C212" s="372">
        <v>6</v>
      </c>
      <c r="D212" s="372">
        <v>1</v>
      </c>
      <c r="E212" s="372" t="s">
        <v>203</v>
      </c>
      <c r="F212" s="373" t="s">
        <v>151</v>
      </c>
      <c r="G212" s="374">
        <v>0</v>
      </c>
      <c r="H212" s="374">
        <v>0</v>
      </c>
      <c r="I212" s="374">
        <v>0</v>
      </c>
      <c r="J212" s="352">
        <f>SUM(J213:J217)</f>
        <v>0</v>
      </c>
      <c r="K212" s="353">
        <f t="shared" si="150"/>
        <v>0</v>
      </c>
      <c r="L212" s="61"/>
      <c r="M212" s="61"/>
      <c r="N212" s="61"/>
    </row>
    <row r="213" spans="1:14" s="1" customFormat="1" ht="12.75" x14ac:dyDescent="0.2">
      <c r="A213" s="371">
        <v>2</v>
      </c>
      <c r="B213" s="372">
        <v>3</v>
      </c>
      <c r="C213" s="372">
        <v>6</v>
      </c>
      <c r="D213" s="372">
        <v>1</v>
      </c>
      <c r="E213" s="372" t="s">
        <v>205</v>
      </c>
      <c r="F213" s="373" t="s">
        <v>152</v>
      </c>
      <c r="G213" s="374">
        <v>0</v>
      </c>
      <c r="H213" s="27">
        <v>0</v>
      </c>
      <c r="I213" s="27">
        <v>0</v>
      </c>
      <c r="J213" s="351">
        <f>SUBTOTAL(9,G213:I213)</f>
        <v>0</v>
      </c>
      <c r="K213" s="353">
        <f t="shared" si="150"/>
        <v>0</v>
      </c>
      <c r="L213" s="61"/>
      <c r="M213" s="61"/>
      <c r="N213" s="61"/>
    </row>
    <row r="214" spans="1:14" s="1" customFormat="1" ht="12.75" x14ac:dyDescent="0.2">
      <c r="A214" s="367">
        <v>2</v>
      </c>
      <c r="B214" s="368">
        <v>3</v>
      </c>
      <c r="C214" s="368">
        <v>6</v>
      </c>
      <c r="D214" s="368">
        <v>2</v>
      </c>
      <c r="E214" s="368"/>
      <c r="F214" s="380" t="s">
        <v>153</v>
      </c>
      <c r="G214" s="382">
        <f>+G215+G216+G217</f>
        <v>0</v>
      </c>
      <c r="H214" s="382">
        <f t="shared" ref="H214:I214" si="171">+H215+H216+H217</f>
        <v>0</v>
      </c>
      <c r="I214" s="382">
        <f t="shared" si="171"/>
        <v>0</v>
      </c>
      <c r="J214" s="382">
        <f t="shared" ref="J214:K214" si="172">+J215+J216+J217</f>
        <v>0</v>
      </c>
      <c r="K214" s="51">
        <f t="shared" si="172"/>
        <v>0</v>
      </c>
      <c r="L214" s="61"/>
      <c r="M214" s="61"/>
      <c r="N214" s="61"/>
    </row>
    <row r="215" spans="1:14" s="1" customFormat="1" ht="12.75" x14ac:dyDescent="0.2">
      <c r="A215" s="371">
        <v>2</v>
      </c>
      <c r="B215" s="372">
        <v>3</v>
      </c>
      <c r="C215" s="372">
        <v>6</v>
      </c>
      <c r="D215" s="372">
        <v>2</v>
      </c>
      <c r="E215" s="372" t="s">
        <v>202</v>
      </c>
      <c r="F215" s="373" t="s">
        <v>154</v>
      </c>
      <c r="G215" s="374">
        <v>0</v>
      </c>
      <c r="H215" s="27">
        <v>0</v>
      </c>
      <c r="I215" s="27">
        <v>0</v>
      </c>
      <c r="J215" s="351">
        <f>SUBTOTAL(9,G215:I215)</f>
        <v>0</v>
      </c>
      <c r="K215" s="353">
        <f t="shared" si="150"/>
        <v>0</v>
      </c>
      <c r="L215" s="61"/>
      <c r="M215" s="61"/>
      <c r="N215" s="61"/>
    </row>
    <row r="216" spans="1:14" s="1" customFormat="1" ht="12.75" x14ac:dyDescent="0.2">
      <c r="A216" s="371">
        <v>2</v>
      </c>
      <c r="B216" s="372">
        <v>3</v>
      </c>
      <c r="C216" s="372">
        <v>6</v>
      </c>
      <c r="D216" s="372">
        <v>2</v>
      </c>
      <c r="E216" s="372" t="s">
        <v>203</v>
      </c>
      <c r="F216" s="373" t="s">
        <v>155</v>
      </c>
      <c r="G216" s="374">
        <v>0</v>
      </c>
      <c r="H216" s="27">
        <v>0</v>
      </c>
      <c r="I216" s="27">
        <v>0</v>
      </c>
      <c r="J216" s="351">
        <f>SUBTOTAL(9,G216:I216)</f>
        <v>0</v>
      </c>
      <c r="K216" s="353">
        <f t="shared" si="150"/>
        <v>0</v>
      </c>
      <c r="L216" s="61"/>
      <c r="M216" s="61"/>
      <c r="N216" s="61"/>
    </row>
    <row r="217" spans="1:14" s="1" customFormat="1" ht="12.75" x14ac:dyDescent="0.2">
      <c r="A217" s="371">
        <v>2</v>
      </c>
      <c r="B217" s="372">
        <v>3</v>
      </c>
      <c r="C217" s="372">
        <v>6</v>
      </c>
      <c r="D217" s="372">
        <v>2</v>
      </c>
      <c r="E217" s="372" t="s">
        <v>204</v>
      </c>
      <c r="F217" s="373" t="s">
        <v>156</v>
      </c>
      <c r="G217" s="374">
        <v>0</v>
      </c>
      <c r="H217" s="27">
        <v>0</v>
      </c>
      <c r="I217" s="27">
        <v>0</v>
      </c>
      <c r="J217" s="351">
        <f>SUBTOTAL(9,G217:I217)</f>
        <v>0</v>
      </c>
      <c r="K217" s="353">
        <f t="shared" si="150"/>
        <v>0</v>
      </c>
      <c r="L217" s="61"/>
      <c r="M217" s="61"/>
      <c r="N217" s="61"/>
    </row>
    <row r="218" spans="1:14" s="1" customFormat="1" ht="12.75" x14ac:dyDescent="0.2">
      <c r="A218" s="367">
        <v>2</v>
      </c>
      <c r="B218" s="368">
        <v>3</v>
      </c>
      <c r="C218" s="368">
        <v>6</v>
      </c>
      <c r="D218" s="368">
        <v>3</v>
      </c>
      <c r="E218" s="368"/>
      <c r="F218" s="380" t="s">
        <v>157</v>
      </c>
      <c r="G218" s="382">
        <f>+G219+G220+G221</f>
        <v>0</v>
      </c>
      <c r="H218" s="382">
        <f t="shared" ref="H218:I218" si="173">+H219+H220+H221</f>
        <v>0</v>
      </c>
      <c r="I218" s="382">
        <f t="shared" si="173"/>
        <v>0</v>
      </c>
      <c r="J218" s="382">
        <f t="shared" ref="J218:K218" si="174">+J219+J220+J221</f>
        <v>0</v>
      </c>
      <c r="K218" s="51">
        <f t="shared" si="174"/>
        <v>0</v>
      </c>
      <c r="L218" s="61"/>
      <c r="M218" s="61"/>
      <c r="N218" s="61"/>
    </row>
    <row r="219" spans="1:14" s="1" customFormat="1" ht="12.75" x14ac:dyDescent="0.2">
      <c r="A219" s="371">
        <v>2</v>
      </c>
      <c r="B219" s="372">
        <v>3</v>
      </c>
      <c r="C219" s="372">
        <v>6</v>
      </c>
      <c r="D219" s="372">
        <v>3</v>
      </c>
      <c r="E219" s="372" t="s">
        <v>205</v>
      </c>
      <c r="F219" s="373" t="s">
        <v>158</v>
      </c>
      <c r="G219" s="374">
        <v>0</v>
      </c>
      <c r="H219" s="374">
        <v>0</v>
      </c>
      <c r="I219" s="374">
        <v>0</v>
      </c>
      <c r="J219" s="351">
        <f>SUBTOTAL(9,G219:I219)</f>
        <v>0</v>
      </c>
      <c r="K219" s="353">
        <f t="shared" si="150"/>
        <v>0</v>
      </c>
      <c r="L219" s="61"/>
      <c r="M219" s="61"/>
      <c r="N219" s="61"/>
    </row>
    <row r="220" spans="1:14" s="1" customFormat="1" ht="12.75" x14ac:dyDescent="0.2">
      <c r="A220" s="371">
        <v>2</v>
      </c>
      <c r="B220" s="372">
        <v>3</v>
      </c>
      <c r="C220" s="372">
        <v>6</v>
      </c>
      <c r="D220" s="372">
        <v>3</v>
      </c>
      <c r="E220" s="372" t="s">
        <v>208</v>
      </c>
      <c r="F220" s="373" t="s">
        <v>159</v>
      </c>
      <c r="G220" s="374">
        <v>0</v>
      </c>
      <c r="H220" s="374">
        <v>0</v>
      </c>
      <c r="I220" s="374">
        <v>0</v>
      </c>
      <c r="J220" s="351">
        <f t="shared" ref="J220:J264" si="175">SUBTOTAL(9,G220:I220)</f>
        <v>0</v>
      </c>
      <c r="K220" s="353">
        <f t="shared" si="150"/>
        <v>0</v>
      </c>
      <c r="L220" s="61"/>
      <c r="M220" s="61"/>
      <c r="N220" s="61"/>
    </row>
    <row r="221" spans="1:14" s="1" customFormat="1" ht="12.75" x14ac:dyDescent="0.2">
      <c r="A221" s="371">
        <v>2</v>
      </c>
      <c r="B221" s="372">
        <v>3</v>
      </c>
      <c r="C221" s="372">
        <v>6</v>
      </c>
      <c r="D221" s="372">
        <v>3</v>
      </c>
      <c r="E221" s="372" t="s">
        <v>233</v>
      </c>
      <c r="F221" s="373" t="s">
        <v>1010</v>
      </c>
      <c r="G221" s="374">
        <v>0</v>
      </c>
      <c r="H221" s="374">
        <v>0</v>
      </c>
      <c r="I221" s="374">
        <v>0</v>
      </c>
      <c r="J221" s="351">
        <f t="shared" si="175"/>
        <v>0</v>
      </c>
      <c r="K221" s="353">
        <f t="shared" si="150"/>
        <v>0</v>
      </c>
      <c r="L221" s="61"/>
      <c r="M221" s="61"/>
      <c r="N221" s="61"/>
    </row>
    <row r="222" spans="1:14" s="1" customFormat="1" ht="12.75" x14ac:dyDescent="0.2">
      <c r="A222" s="367">
        <v>2</v>
      </c>
      <c r="B222" s="368">
        <v>3</v>
      </c>
      <c r="C222" s="368">
        <v>6</v>
      </c>
      <c r="D222" s="368">
        <v>4</v>
      </c>
      <c r="E222" s="368"/>
      <c r="F222" s="380" t="s">
        <v>31</v>
      </c>
      <c r="G222" s="382">
        <f>+G223</f>
        <v>0</v>
      </c>
      <c r="H222" s="382">
        <f t="shared" ref="H222:I222" si="176">+H223</f>
        <v>0</v>
      </c>
      <c r="I222" s="382">
        <f t="shared" si="176"/>
        <v>0</v>
      </c>
      <c r="J222" s="382">
        <f t="shared" ref="J222" si="177">+J223</f>
        <v>0</v>
      </c>
      <c r="K222" s="51">
        <f>+K223</f>
        <v>0</v>
      </c>
      <c r="L222" s="61"/>
      <c r="M222" s="61"/>
      <c r="N222" s="61"/>
    </row>
    <row r="223" spans="1:14" s="1" customFormat="1" ht="12.75" x14ac:dyDescent="0.2">
      <c r="A223" s="371">
        <v>2</v>
      </c>
      <c r="B223" s="372">
        <v>3</v>
      </c>
      <c r="C223" s="372">
        <v>6</v>
      </c>
      <c r="D223" s="372">
        <v>4</v>
      </c>
      <c r="E223" s="372" t="s">
        <v>205</v>
      </c>
      <c r="F223" s="373" t="s">
        <v>160</v>
      </c>
      <c r="G223" s="374">
        <v>0</v>
      </c>
      <c r="H223" s="374">
        <v>0</v>
      </c>
      <c r="I223" s="374">
        <v>0</v>
      </c>
      <c r="J223" s="351">
        <f>SUBTOTAL(9,G223:I223)</f>
        <v>0</v>
      </c>
      <c r="K223" s="353">
        <f t="shared" si="150"/>
        <v>0</v>
      </c>
      <c r="L223" s="61"/>
      <c r="M223" s="61"/>
      <c r="N223" s="61"/>
    </row>
    <row r="224" spans="1:14" s="1" customFormat="1" ht="12.75" x14ac:dyDescent="0.2">
      <c r="A224" s="363">
        <v>2</v>
      </c>
      <c r="B224" s="364">
        <v>3</v>
      </c>
      <c r="C224" s="364">
        <v>7</v>
      </c>
      <c r="D224" s="364"/>
      <c r="E224" s="364"/>
      <c r="F224" s="365" t="s">
        <v>252</v>
      </c>
      <c r="G224" s="366">
        <f>+G225+G232</f>
        <v>4900000</v>
      </c>
      <c r="H224" s="366">
        <f t="shared" ref="H224:I224" si="178">+H225+H232</f>
        <v>33800030</v>
      </c>
      <c r="I224" s="366">
        <f t="shared" si="178"/>
        <v>0</v>
      </c>
      <c r="J224" s="366">
        <f t="shared" ref="J224" si="179">+J225+J232</f>
        <v>38700030</v>
      </c>
      <c r="K224" s="366">
        <f>+K225+K232</f>
        <v>19.153218552357313</v>
      </c>
      <c r="L224" s="61"/>
      <c r="M224" s="61"/>
      <c r="N224" s="61"/>
    </row>
    <row r="225" spans="1:11" s="1" customFormat="1" ht="12.75" x14ac:dyDescent="0.2">
      <c r="A225" s="367">
        <v>2</v>
      </c>
      <c r="B225" s="368">
        <v>3</v>
      </c>
      <c r="C225" s="368">
        <v>7</v>
      </c>
      <c r="D225" s="368">
        <v>1</v>
      </c>
      <c r="E225" s="368"/>
      <c r="F225" s="380" t="s">
        <v>161</v>
      </c>
      <c r="G225" s="382">
        <f>+G226+G227+G228+G229+G230+G231</f>
        <v>700000</v>
      </c>
      <c r="H225" s="382">
        <f t="shared" ref="H225:I225" si="180">+H226+H227+H228+H229+H230+H231</f>
        <v>2950000</v>
      </c>
      <c r="I225" s="382">
        <f t="shared" si="180"/>
        <v>0</v>
      </c>
      <c r="J225" s="382">
        <f t="shared" ref="J225" si="181">+J226+J227+J228+J229+J230+J231</f>
        <v>3650000</v>
      </c>
      <c r="K225" s="51">
        <f>+K226+K227+K228+K229+K230+K231</f>
        <v>1.8064391091196619</v>
      </c>
    </row>
    <row r="226" spans="1:11" s="1" customFormat="1" ht="12.75" x14ac:dyDescent="0.2">
      <c r="A226" s="371">
        <v>2</v>
      </c>
      <c r="B226" s="372">
        <v>3</v>
      </c>
      <c r="C226" s="372">
        <v>7</v>
      </c>
      <c r="D226" s="372">
        <v>1</v>
      </c>
      <c r="E226" s="372" t="s">
        <v>202</v>
      </c>
      <c r="F226" s="373" t="s">
        <v>162</v>
      </c>
      <c r="G226" s="374">
        <v>0</v>
      </c>
      <c r="H226" s="374">
        <v>900000</v>
      </c>
      <c r="I226" s="374">
        <v>0</v>
      </c>
      <c r="J226" s="351">
        <f>SUBTOTAL(9,G226:I226)</f>
        <v>900000</v>
      </c>
      <c r="K226" s="353">
        <f t="shared" si="150"/>
        <v>0.44542334197471112</v>
      </c>
    </row>
    <row r="227" spans="1:11" s="1" customFormat="1" ht="12.75" x14ac:dyDescent="0.2">
      <c r="A227" s="371">
        <v>2</v>
      </c>
      <c r="B227" s="372">
        <v>3</v>
      </c>
      <c r="C227" s="372">
        <v>7</v>
      </c>
      <c r="D227" s="372">
        <v>1</v>
      </c>
      <c r="E227" s="372" t="s">
        <v>203</v>
      </c>
      <c r="F227" s="373" t="s">
        <v>163</v>
      </c>
      <c r="G227" s="374">
        <v>700000</v>
      </c>
      <c r="H227" s="374">
        <v>1200000</v>
      </c>
      <c r="I227" s="374">
        <v>0</v>
      </c>
      <c r="J227" s="351">
        <f>SUBTOTAL(9,G227:I227)</f>
        <v>1900000</v>
      </c>
      <c r="K227" s="353">
        <f t="shared" si="150"/>
        <v>0.94033816639105683</v>
      </c>
    </row>
    <row r="228" spans="1:11" s="1" customFormat="1" ht="12.75" x14ac:dyDescent="0.2">
      <c r="A228" s="371">
        <v>2</v>
      </c>
      <c r="B228" s="372">
        <v>3</v>
      </c>
      <c r="C228" s="372">
        <v>7</v>
      </c>
      <c r="D228" s="372">
        <v>1</v>
      </c>
      <c r="E228" s="372" t="s">
        <v>204</v>
      </c>
      <c r="F228" s="373" t="s">
        <v>164</v>
      </c>
      <c r="G228" s="374">
        <v>0</v>
      </c>
      <c r="H228" s="374">
        <v>0</v>
      </c>
      <c r="I228" s="374">
        <v>0</v>
      </c>
      <c r="J228" s="351">
        <f t="shared" si="175"/>
        <v>0</v>
      </c>
      <c r="K228" s="353">
        <f t="shared" si="150"/>
        <v>0</v>
      </c>
    </row>
    <row r="229" spans="1:11" s="1" customFormat="1" ht="12.75" x14ac:dyDescent="0.2">
      <c r="A229" s="371">
        <v>2</v>
      </c>
      <c r="B229" s="372">
        <v>3</v>
      </c>
      <c r="C229" s="372">
        <v>7</v>
      </c>
      <c r="D229" s="372">
        <v>1</v>
      </c>
      <c r="E229" s="372" t="s">
        <v>205</v>
      </c>
      <c r="F229" s="373" t="s">
        <v>165</v>
      </c>
      <c r="G229" s="374">
        <v>0</v>
      </c>
      <c r="H229" s="374">
        <v>850000</v>
      </c>
      <c r="I229" s="374">
        <v>0</v>
      </c>
      <c r="J229" s="351">
        <f t="shared" si="175"/>
        <v>850000</v>
      </c>
      <c r="K229" s="353">
        <f t="shared" si="150"/>
        <v>0.42067760075389388</v>
      </c>
    </row>
    <row r="230" spans="1:11" s="1" customFormat="1" ht="12.75" x14ac:dyDescent="0.2">
      <c r="A230" s="371">
        <v>2</v>
      </c>
      <c r="B230" s="372">
        <v>3</v>
      </c>
      <c r="C230" s="372">
        <v>7</v>
      </c>
      <c r="D230" s="372">
        <v>1</v>
      </c>
      <c r="E230" s="372" t="s">
        <v>208</v>
      </c>
      <c r="F230" s="373" t="s">
        <v>166</v>
      </c>
      <c r="G230" s="374">
        <v>0</v>
      </c>
      <c r="H230" s="374">
        <v>0</v>
      </c>
      <c r="I230" s="374">
        <v>0</v>
      </c>
      <c r="J230" s="351">
        <f t="shared" si="175"/>
        <v>0</v>
      </c>
      <c r="K230" s="353">
        <f t="shared" si="150"/>
        <v>0</v>
      </c>
    </row>
    <row r="231" spans="1:11" s="1" customFormat="1" ht="12.75" x14ac:dyDescent="0.2">
      <c r="A231" s="371">
        <v>2</v>
      </c>
      <c r="B231" s="372">
        <v>3</v>
      </c>
      <c r="C231" s="372">
        <v>7</v>
      </c>
      <c r="D231" s="372">
        <v>1</v>
      </c>
      <c r="E231" s="372" t="s">
        <v>233</v>
      </c>
      <c r="F231" s="373" t="s">
        <v>167</v>
      </c>
      <c r="G231" s="374">
        <v>0</v>
      </c>
      <c r="H231" s="374">
        <v>0</v>
      </c>
      <c r="I231" s="374">
        <v>0</v>
      </c>
      <c r="J231" s="351">
        <f>SUBTOTAL(9,G231:I231)</f>
        <v>0</v>
      </c>
      <c r="K231" s="353">
        <f t="shared" si="150"/>
        <v>0</v>
      </c>
    </row>
    <row r="232" spans="1:11" s="1" customFormat="1" ht="12.75" x14ac:dyDescent="0.2">
      <c r="A232" s="367">
        <v>2</v>
      </c>
      <c r="B232" s="368">
        <v>3</v>
      </c>
      <c r="C232" s="368">
        <v>7</v>
      </c>
      <c r="D232" s="368">
        <v>2</v>
      </c>
      <c r="E232" s="368"/>
      <c r="F232" s="380" t="s">
        <v>168</v>
      </c>
      <c r="G232" s="382">
        <f>+G233+G234+G235+G236</f>
        <v>4200000</v>
      </c>
      <c r="H232" s="382">
        <f t="shared" ref="H232:I232" si="182">+H233+H234+H235+H236</f>
        <v>30850030</v>
      </c>
      <c r="I232" s="382">
        <f t="shared" si="182"/>
        <v>0</v>
      </c>
      <c r="J232" s="382">
        <f>+J233+J234+J235+J236</f>
        <v>35050030</v>
      </c>
      <c r="K232" s="51">
        <f>+K233+K234+K235+K236</f>
        <v>17.346779443237651</v>
      </c>
    </row>
    <row r="233" spans="1:11" s="1" customFormat="1" ht="12.75" x14ac:dyDescent="0.2">
      <c r="A233" s="371">
        <v>2</v>
      </c>
      <c r="B233" s="372">
        <v>3</v>
      </c>
      <c r="C233" s="372">
        <v>7</v>
      </c>
      <c r="D233" s="372">
        <v>2</v>
      </c>
      <c r="E233" s="372" t="s">
        <v>203</v>
      </c>
      <c r="F233" s="373" t="s">
        <v>169</v>
      </c>
      <c r="G233" s="374">
        <v>0</v>
      </c>
      <c r="H233" s="374">
        <v>0</v>
      </c>
      <c r="I233" s="374">
        <v>0</v>
      </c>
      <c r="J233" s="351">
        <f t="shared" si="175"/>
        <v>0</v>
      </c>
      <c r="K233" s="353">
        <f t="shared" si="150"/>
        <v>0</v>
      </c>
    </row>
    <row r="234" spans="1:11" s="1" customFormat="1" ht="12.75" x14ac:dyDescent="0.2">
      <c r="A234" s="371">
        <v>2</v>
      </c>
      <c r="B234" s="372">
        <v>3</v>
      </c>
      <c r="C234" s="372">
        <v>7</v>
      </c>
      <c r="D234" s="372">
        <v>2</v>
      </c>
      <c r="E234" s="372" t="s">
        <v>204</v>
      </c>
      <c r="F234" s="373" t="s">
        <v>170</v>
      </c>
      <c r="G234" s="374">
        <v>4200000</v>
      </c>
      <c r="H234" s="374">
        <v>30850030</v>
      </c>
      <c r="I234" s="374">
        <v>0</v>
      </c>
      <c r="J234" s="351">
        <f t="shared" si="175"/>
        <v>35050030</v>
      </c>
      <c r="K234" s="353">
        <f t="shared" si="150"/>
        <v>17.346779443237651</v>
      </c>
    </row>
    <row r="235" spans="1:11" s="1" customFormat="1" ht="12.75" x14ac:dyDescent="0.2">
      <c r="A235" s="371">
        <v>2</v>
      </c>
      <c r="B235" s="372">
        <v>3</v>
      </c>
      <c r="C235" s="372">
        <v>7</v>
      </c>
      <c r="D235" s="372">
        <v>2</v>
      </c>
      <c r="E235" s="372" t="s">
        <v>208</v>
      </c>
      <c r="F235" s="373" t="s">
        <v>171</v>
      </c>
      <c r="G235" s="374">
        <v>0</v>
      </c>
      <c r="H235" s="374">
        <v>0</v>
      </c>
      <c r="I235" s="374">
        <v>0</v>
      </c>
      <c r="J235" s="351">
        <f t="shared" si="175"/>
        <v>0</v>
      </c>
      <c r="K235" s="353">
        <f t="shared" si="150"/>
        <v>0</v>
      </c>
    </row>
    <row r="236" spans="1:11" s="1" customFormat="1" ht="12.75" x14ac:dyDescent="0.2">
      <c r="A236" s="373">
        <v>2</v>
      </c>
      <c r="B236" s="384">
        <v>3</v>
      </c>
      <c r="C236" s="384">
        <v>7</v>
      </c>
      <c r="D236" s="384">
        <v>2</v>
      </c>
      <c r="E236" s="384" t="s">
        <v>233</v>
      </c>
      <c r="F236" s="375" t="s">
        <v>253</v>
      </c>
      <c r="G236" s="374">
        <v>0</v>
      </c>
      <c r="H236" s="374">
        <v>0</v>
      </c>
      <c r="I236" s="374">
        <v>0</v>
      </c>
      <c r="J236" s="351">
        <f t="shared" si="175"/>
        <v>0</v>
      </c>
      <c r="K236" s="353">
        <f t="shared" si="150"/>
        <v>0</v>
      </c>
    </row>
    <row r="237" spans="1:11" s="1" customFormat="1" ht="12.75" x14ac:dyDescent="0.2">
      <c r="A237" s="363">
        <v>2</v>
      </c>
      <c r="B237" s="364">
        <v>3</v>
      </c>
      <c r="C237" s="364">
        <v>9</v>
      </c>
      <c r="D237" s="364"/>
      <c r="E237" s="364"/>
      <c r="F237" s="365" t="s">
        <v>32</v>
      </c>
      <c r="G237" s="366">
        <f>+G238+G241+G244+G246+G248+G250+G252</f>
        <v>4000000</v>
      </c>
      <c r="H237" s="366">
        <f t="shared" ref="H237:I237" si="183">+H238+H241+H244+H246+H248+H250+H252</f>
        <v>36001422.93</v>
      </c>
      <c r="I237" s="366">
        <f t="shared" si="183"/>
        <v>0</v>
      </c>
      <c r="J237" s="366">
        <f>+J238+J241+J244+J246+J248+J250+J252</f>
        <v>40001422.93</v>
      </c>
      <c r="K237" s="366">
        <f t="shared" ref="K237" si="184">+K238+K241+K244+K246+K248+K250+K252</f>
        <v>19.797297205804938</v>
      </c>
    </row>
    <row r="238" spans="1:11" s="1" customFormat="1" ht="12.75" x14ac:dyDescent="0.2">
      <c r="A238" s="367">
        <v>2</v>
      </c>
      <c r="B238" s="368">
        <v>3</v>
      </c>
      <c r="C238" s="368">
        <v>9</v>
      </c>
      <c r="D238" s="368">
        <v>1</v>
      </c>
      <c r="E238" s="368"/>
      <c r="F238" s="380" t="s">
        <v>1011</v>
      </c>
      <c r="G238" s="382">
        <f>+G239+G240</f>
        <v>0</v>
      </c>
      <c r="H238" s="382">
        <f t="shared" ref="H238:I238" si="185">+H239+H240</f>
        <v>2850000</v>
      </c>
      <c r="I238" s="382">
        <f t="shared" si="185"/>
        <v>0</v>
      </c>
      <c r="J238" s="382">
        <f t="shared" ref="J238:K238" si="186">+J239+J240</f>
        <v>2850000</v>
      </c>
      <c r="K238" s="51">
        <f t="shared" si="186"/>
        <v>1.4105072495865854</v>
      </c>
    </row>
    <row r="239" spans="1:11" s="1" customFormat="1" ht="12.75" x14ac:dyDescent="0.2">
      <c r="A239" s="371">
        <v>2</v>
      </c>
      <c r="B239" s="372">
        <v>3</v>
      </c>
      <c r="C239" s="372">
        <v>9</v>
      </c>
      <c r="D239" s="372">
        <v>1</v>
      </c>
      <c r="E239" s="372" t="s">
        <v>202</v>
      </c>
      <c r="F239" s="373" t="s">
        <v>172</v>
      </c>
      <c r="G239" s="374">
        <v>0</v>
      </c>
      <c r="H239" s="374">
        <v>2850000</v>
      </c>
      <c r="I239" s="374">
        <v>0</v>
      </c>
      <c r="J239" s="351">
        <f>SUBTOTAL(9,G239:I239)</f>
        <v>2850000</v>
      </c>
      <c r="K239" s="353">
        <f t="shared" si="150"/>
        <v>1.4105072495865854</v>
      </c>
    </row>
    <row r="240" spans="1:11" s="1" customFormat="1" ht="12.75" x14ac:dyDescent="0.2">
      <c r="A240" s="371">
        <v>2</v>
      </c>
      <c r="B240" s="372">
        <v>3</v>
      </c>
      <c r="C240" s="372">
        <v>9</v>
      </c>
      <c r="D240" s="372">
        <v>1</v>
      </c>
      <c r="E240" s="372" t="s">
        <v>203</v>
      </c>
      <c r="F240" s="373" t="s">
        <v>1012</v>
      </c>
      <c r="G240" s="374">
        <v>0</v>
      </c>
      <c r="H240" s="374">
        <v>0</v>
      </c>
      <c r="I240" s="374">
        <v>0</v>
      </c>
      <c r="J240" s="351">
        <f t="shared" si="175"/>
        <v>0</v>
      </c>
      <c r="K240" s="353">
        <f t="shared" si="150"/>
        <v>0</v>
      </c>
    </row>
    <row r="241" spans="1:11" s="1" customFormat="1" ht="12.75" x14ac:dyDescent="0.2">
      <c r="A241" s="367">
        <v>2</v>
      </c>
      <c r="B241" s="368">
        <v>3</v>
      </c>
      <c r="C241" s="368">
        <v>9</v>
      </c>
      <c r="D241" s="368">
        <v>2</v>
      </c>
      <c r="E241" s="368"/>
      <c r="F241" s="380" t="s">
        <v>1013</v>
      </c>
      <c r="G241" s="382">
        <f>+G242+G243</f>
        <v>0</v>
      </c>
      <c r="H241" s="382">
        <f>+H242+H243</f>
        <v>2740000</v>
      </c>
      <c r="I241" s="382">
        <f>+I242+I243</f>
        <v>0</v>
      </c>
      <c r="J241" s="382">
        <f t="shared" ref="J241:K241" si="187">+J242+J243</f>
        <v>2740000</v>
      </c>
      <c r="K241" s="51">
        <f t="shared" si="187"/>
        <v>1.3560666189007873</v>
      </c>
    </row>
    <row r="242" spans="1:11" s="1" customFormat="1" ht="12.75" x14ac:dyDescent="0.2">
      <c r="A242" s="371">
        <v>2</v>
      </c>
      <c r="B242" s="372">
        <v>3</v>
      </c>
      <c r="C242" s="372">
        <v>9</v>
      </c>
      <c r="D242" s="372">
        <v>2</v>
      </c>
      <c r="E242" s="372" t="s">
        <v>202</v>
      </c>
      <c r="F242" s="373" t="s">
        <v>1014</v>
      </c>
      <c r="G242" s="374">
        <v>0</v>
      </c>
      <c r="H242" s="374">
        <v>2740000</v>
      </c>
      <c r="I242" s="374">
        <v>0</v>
      </c>
      <c r="J242" s="351">
        <f>SUBTOTAL(9,G242:I242)</f>
        <v>2740000</v>
      </c>
      <c r="K242" s="353">
        <f t="shared" si="150"/>
        <v>1.3560666189007873</v>
      </c>
    </row>
    <row r="243" spans="1:11" s="1" customFormat="1" ht="12.75" x14ac:dyDescent="0.2">
      <c r="A243" s="371">
        <v>2</v>
      </c>
      <c r="B243" s="372">
        <v>3</v>
      </c>
      <c r="C243" s="372">
        <v>9</v>
      </c>
      <c r="D243" s="372">
        <v>2</v>
      </c>
      <c r="E243" s="372" t="s">
        <v>203</v>
      </c>
      <c r="F243" s="373" t="s">
        <v>1015</v>
      </c>
      <c r="G243" s="374">
        <v>0</v>
      </c>
      <c r="H243" s="374">
        <v>0</v>
      </c>
      <c r="I243" s="374">
        <v>0</v>
      </c>
      <c r="J243" s="351">
        <f t="shared" si="175"/>
        <v>0</v>
      </c>
      <c r="K243" s="353">
        <f t="shared" si="150"/>
        <v>0</v>
      </c>
    </row>
    <row r="244" spans="1:11" s="1" customFormat="1" ht="12.75" x14ac:dyDescent="0.2">
      <c r="A244" s="367">
        <v>2</v>
      </c>
      <c r="B244" s="368">
        <v>3</v>
      </c>
      <c r="C244" s="368">
        <v>9</v>
      </c>
      <c r="D244" s="368">
        <v>3</v>
      </c>
      <c r="E244" s="368"/>
      <c r="F244" s="380" t="s">
        <v>1016</v>
      </c>
      <c r="G244" s="382">
        <f>+G245</f>
        <v>4000000</v>
      </c>
      <c r="H244" s="382">
        <f t="shared" ref="H244:I244" si="188">+H245</f>
        <v>30411422.93</v>
      </c>
      <c r="I244" s="382">
        <f t="shared" si="188"/>
        <v>0</v>
      </c>
      <c r="J244" s="382">
        <f t="shared" ref="J244:K244" si="189">+J245</f>
        <v>34411422.93</v>
      </c>
      <c r="K244" s="51">
        <f t="shared" si="189"/>
        <v>17.030723337317564</v>
      </c>
    </row>
    <row r="245" spans="1:11" s="1" customFormat="1" ht="12.75" x14ac:dyDescent="0.2">
      <c r="A245" s="371">
        <v>2</v>
      </c>
      <c r="B245" s="372">
        <v>3</v>
      </c>
      <c r="C245" s="372">
        <v>9</v>
      </c>
      <c r="D245" s="372">
        <v>3</v>
      </c>
      <c r="E245" s="372" t="s">
        <v>202</v>
      </c>
      <c r="F245" s="373" t="s">
        <v>1016</v>
      </c>
      <c r="G245" s="374">
        <v>4000000</v>
      </c>
      <c r="H245" s="374">
        <v>30411422.93</v>
      </c>
      <c r="I245" s="374">
        <v>0</v>
      </c>
      <c r="J245" s="351">
        <f t="shared" si="175"/>
        <v>34411422.93</v>
      </c>
      <c r="K245" s="353">
        <f t="shared" si="150"/>
        <v>17.030723337317564</v>
      </c>
    </row>
    <row r="246" spans="1:11" s="1" customFormat="1" ht="12.75" x14ac:dyDescent="0.2">
      <c r="A246" s="367">
        <v>2</v>
      </c>
      <c r="B246" s="368">
        <v>3</v>
      </c>
      <c r="C246" s="368">
        <v>9</v>
      </c>
      <c r="D246" s="368">
        <v>5</v>
      </c>
      <c r="E246" s="368"/>
      <c r="F246" s="380" t="s">
        <v>173</v>
      </c>
      <c r="G246" s="382">
        <f>+G247</f>
        <v>0</v>
      </c>
      <c r="H246" s="382">
        <f t="shared" ref="H246:I246" si="190">+H247</f>
        <v>0</v>
      </c>
      <c r="I246" s="382">
        <f t="shared" si="190"/>
        <v>0</v>
      </c>
      <c r="J246" s="382">
        <f t="shared" ref="J246:K246" si="191">+J247</f>
        <v>0</v>
      </c>
      <c r="K246" s="51">
        <f t="shared" si="191"/>
        <v>0</v>
      </c>
    </row>
    <row r="247" spans="1:11" s="1" customFormat="1" ht="12.75" x14ac:dyDescent="0.2">
      <c r="A247" s="371">
        <v>2</v>
      </c>
      <c r="B247" s="372">
        <v>3</v>
      </c>
      <c r="C247" s="372">
        <v>9</v>
      </c>
      <c r="D247" s="372">
        <v>5</v>
      </c>
      <c r="E247" s="372" t="s">
        <v>202</v>
      </c>
      <c r="F247" s="373" t="s">
        <v>173</v>
      </c>
      <c r="G247" s="374">
        <v>0</v>
      </c>
      <c r="H247" s="374">
        <v>0</v>
      </c>
      <c r="I247" s="374">
        <v>0</v>
      </c>
      <c r="J247" s="351">
        <f t="shared" si="175"/>
        <v>0</v>
      </c>
      <c r="K247" s="353">
        <f t="shared" si="150"/>
        <v>0</v>
      </c>
    </row>
    <row r="248" spans="1:11" s="1" customFormat="1" ht="12.75" x14ac:dyDescent="0.2">
      <c r="A248" s="367">
        <v>2</v>
      </c>
      <c r="B248" s="368">
        <v>3</v>
      </c>
      <c r="C248" s="368">
        <v>9</v>
      </c>
      <c r="D248" s="368">
        <v>6</v>
      </c>
      <c r="E248" s="368"/>
      <c r="F248" s="380" t="s">
        <v>174</v>
      </c>
      <c r="G248" s="382">
        <f>+G249</f>
        <v>0</v>
      </c>
      <c r="H248" s="382">
        <f t="shared" ref="H248:I248" si="192">+H249</f>
        <v>0</v>
      </c>
      <c r="I248" s="382">
        <f t="shared" si="192"/>
        <v>0</v>
      </c>
      <c r="J248" s="382">
        <f t="shared" ref="J248:K248" si="193">+J249</f>
        <v>0</v>
      </c>
      <c r="K248" s="51">
        <f t="shared" si="193"/>
        <v>0</v>
      </c>
    </row>
    <row r="249" spans="1:11" s="1" customFormat="1" ht="12.75" x14ac:dyDescent="0.2">
      <c r="A249" s="371">
        <v>2</v>
      </c>
      <c r="B249" s="372">
        <v>3</v>
      </c>
      <c r="C249" s="372">
        <v>9</v>
      </c>
      <c r="D249" s="372">
        <v>6</v>
      </c>
      <c r="E249" s="372" t="s">
        <v>202</v>
      </c>
      <c r="F249" s="373" t="s">
        <v>174</v>
      </c>
      <c r="G249" s="374">
        <v>0</v>
      </c>
      <c r="H249" s="374">
        <v>0</v>
      </c>
      <c r="I249" s="374">
        <v>0</v>
      </c>
      <c r="J249" s="351">
        <f t="shared" si="175"/>
        <v>0</v>
      </c>
      <c r="K249" s="353">
        <f t="shared" si="150"/>
        <v>0</v>
      </c>
    </row>
    <row r="250" spans="1:11" s="1" customFormat="1" ht="12.75" x14ac:dyDescent="0.2">
      <c r="A250" s="367">
        <v>2</v>
      </c>
      <c r="B250" s="368">
        <v>3</v>
      </c>
      <c r="C250" s="368">
        <v>9</v>
      </c>
      <c r="D250" s="368">
        <v>8</v>
      </c>
      <c r="E250" s="368"/>
      <c r="F250" s="380" t="s">
        <v>1017</v>
      </c>
      <c r="G250" s="382">
        <f>+G251</f>
        <v>0</v>
      </c>
      <c r="H250" s="382">
        <f t="shared" ref="H250:I250" si="194">+H251</f>
        <v>0</v>
      </c>
      <c r="I250" s="382">
        <f t="shared" si="194"/>
        <v>0</v>
      </c>
      <c r="J250" s="382">
        <f t="shared" ref="J250:K250" si="195">+J251</f>
        <v>0</v>
      </c>
      <c r="K250" s="51">
        <f t="shared" si="195"/>
        <v>0</v>
      </c>
    </row>
    <row r="251" spans="1:11" s="1" customFormat="1" ht="12.75" x14ac:dyDescent="0.2">
      <c r="A251" s="371">
        <v>2</v>
      </c>
      <c r="B251" s="372">
        <v>3</v>
      </c>
      <c r="C251" s="372">
        <v>9</v>
      </c>
      <c r="D251" s="372">
        <v>8</v>
      </c>
      <c r="E251" s="372" t="s">
        <v>202</v>
      </c>
      <c r="F251" s="373" t="s">
        <v>1017</v>
      </c>
      <c r="G251" s="374">
        <v>0</v>
      </c>
      <c r="H251" s="374">
        <v>0</v>
      </c>
      <c r="I251" s="374">
        <v>0</v>
      </c>
      <c r="J251" s="351">
        <f t="shared" si="175"/>
        <v>0</v>
      </c>
      <c r="K251" s="353">
        <f t="shared" si="150"/>
        <v>0</v>
      </c>
    </row>
    <row r="252" spans="1:11" s="1" customFormat="1" ht="12.75" x14ac:dyDescent="0.2">
      <c r="A252" s="367">
        <v>2</v>
      </c>
      <c r="B252" s="368">
        <v>3</v>
      </c>
      <c r="C252" s="368">
        <v>9</v>
      </c>
      <c r="D252" s="368">
        <v>9</v>
      </c>
      <c r="E252" s="368"/>
      <c r="F252" s="380" t="s">
        <v>1018</v>
      </c>
      <c r="G252" s="382">
        <f>+G253</f>
        <v>0</v>
      </c>
      <c r="H252" s="382">
        <f t="shared" ref="H252:I252" si="196">+H253</f>
        <v>0</v>
      </c>
      <c r="I252" s="382">
        <f t="shared" si="196"/>
        <v>0</v>
      </c>
      <c r="J252" s="382">
        <f t="shared" ref="J252:K252" si="197">+J253</f>
        <v>0</v>
      </c>
      <c r="K252" s="51">
        <f t="shared" si="197"/>
        <v>0</v>
      </c>
    </row>
    <row r="253" spans="1:11" s="1" customFormat="1" ht="12.75" x14ac:dyDescent="0.2">
      <c r="A253" s="371">
        <v>2</v>
      </c>
      <c r="B253" s="372">
        <v>3</v>
      </c>
      <c r="C253" s="372">
        <v>9</v>
      </c>
      <c r="D253" s="372">
        <v>9</v>
      </c>
      <c r="E253" s="372" t="s">
        <v>202</v>
      </c>
      <c r="F253" s="373" t="s">
        <v>1018</v>
      </c>
      <c r="G253" s="374">
        <v>0</v>
      </c>
      <c r="H253" s="374">
        <v>0</v>
      </c>
      <c r="I253" s="374">
        <v>0</v>
      </c>
      <c r="J253" s="351">
        <f t="shared" si="175"/>
        <v>0</v>
      </c>
      <c r="K253" s="353">
        <f t="shared" si="150"/>
        <v>0</v>
      </c>
    </row>
    <row r="254" spans="1:11" s="1" customFormat="1" ht="12.75" x14ac:dyDescent="0.2">
      <c r="A254" s="359">
        <v>2</v>
      </c>
      <c r="B254" s="360">
        <v>4</v>
      </c>
      <c r="C254" s="360"/>
      <c r="D254" s="360"/>
      <c r="E254" s="360"/>
      <c r="F254" s="361" t="s">
        <v>254</v>
      </c>
      <c r="G254" s="362">
        <f>+G262+G265</f>
        <v>0</v>
      </c>
      <c r="H254" s="362">
        <f t="shared" ref="H254:I254" si="198">+H262+H265</f>
        <v>0</v>
      </c>
      <c r="I254" s="362">
        <f t="shared" si="198"/>
        <v>0</v>
      </c>
      <c r="J254" s="362">
        <f t="shared" ref="J254:K254" si="199">+J262+J265</f>
        <v>0</v>
      </c>
      <c r="K254" s="362">
        <f t="shared" si="199"/>
        <v>0</v>
      </c>
    </row>
    <row r="255" spans="1:11" s="1" customFormat="1" ht="12.75" x14ac:dyDescent="0.2">
      <c r="A255" s="367">
        <v>2</v>
      </c>
      <c r="B255" s="368">
        <v>4</v>
      </c>
      <c r="C255" s="368">
        <v>1</v>
      </c>
      <c r="D255" s="368">
        <v>2</v>
      </c>
      <c r="E255" s="368"/>
      <c r="F255" s="380" t="s">
        <v>256</v>
      </c>
      <c r="G255" s="382">
        <f>+G256+G257</f>
        <v>0</v>
      </c>
      <c r="H255" s="382">
        <f t="shared" ref="H255:I255" si="200">+H256+H257</f>
        <v>0</v>
      </c>
      <c r="I255" s="382">
        <f t="shared" si="200"/>
        <v>0</v>
      </c>
      <c r="J255" s="382">
        <f t="shared" ref="J255:K255" si="201">+J256+J257</f>
        <v>0</v>
      </c>
      <c r="K255" s="51">
        <f t="shared" si="201"/>
        <v>0</v>
      </c>
    </row>
    <row r="256" spans="1:11" s="1" customFormat="1" ht="12.75" x14ac:dyDescent="0.2">
      <c r="A256" s="371">
        <v>2</v>
      </c>
      <c r="B256" s="372">
        <v>4</v>
      </c>
      <c r="C256" s="372">
        <v>1</v>
      </c>
      <c r="D256" s="372">
        <v>2</v>
      </c>
      <c r="E256" s="372" t="s">
        <v>202</v>
      </c>
      <c r="F256" s="375" t="s">
        <v>257</v>
      </c>
      <c r="G256" s="374">
        <v>0</v>
      </c>
      <c r="H256" s="374">
        <v>0</v>
      </c>
      <c r="I256" s="374">
        <v>0</v>
      </c>
      <c r="J256" s="351">
        <f t="shared" si="175"/>
        <v>0</v>
      </c>
      <c r="K256" s="353">
        <f t="shared" si="150"/>
        <v>0</v>
      </c>
    </row>
    <row r="257" spans="1:11" s="1" customFormat="1" ht="12.75" x14ac:dyDescent="0.2">
      <c r="A257" s="371">
        <v>2</v>
      </c>
      <c r="B257" s="372">
        <v>4</v>
      </c>
      <c r="C257" s="372">
        <v>1</v>
      </c>
      <c r="D257" s="372">
        <v>2</v>
      </c>
      <c r="E257" s="372" t="s">
        <v>203</v>
      </c>
      <c r="F257" s="375" t="s">
        <v>258</v>
      </c>
      <c r="G257" s="374">
        <v>0</v>
      </c>
      <c r="H257" s="374">
        <v>0</v>
      </c>
      <c r="I257" s="374">
        <v>0</v>
      </c>
      <c r="J257" s="351">
        <f t="shared" si="175"/>
        <v>0</v>
      </c>
      <c r="K257" s="353">
        <f t="shared" ref="K257:K320" si="202">IFERROR(J257/$J$18*100,"0.00")</f>
        <v>0</v>
      </c>
    </row>
    <row r="258" spans="1:11" s="1" customFormat="1" ht="12.75" x14ac:dyDescent="0.2">
      <c r="A258" s="367">
        <v>2</v>
      </c>
      <c r="B258" s="368">
        <v>4</v>
      </c>
      <c r="C258" s="368">
        <v>1</v>
      </c>
      <c r="D258" s="368">
        <v>5</v>
      </c>
      <c r="E258" s="368"/>
      <c r="F258" s="369" t="s">
        <v>259</v>
      </c>
      <c r="G258" s="370">
        <f>+G259</f>
        <v>0</v>
      </c>
      <c r="H258" s="370">
        <f t="shared" ref="H258:I258" si="203">+H259</f>
        <v>0</v>
      </c>
      <c r="I258" s="370">
        <f t="shared" si="203"/>
        <v>0</v>
      </c>
      <c r="J258" s="370">
        <f t="shared" ref="J258:K258" si="204">+J259</f>
        <v>0</v>
      </c>
      <c r="K258" s="51">
        <f t="shared" si="204"/>
        <v>0</v>
      </c>
    </row>
    <row r="259" spans="1:11" s="1" customFormat="1" ht="12.75" x14ac:dyDescent="0.2">
      <c r="A259" s="371">
        <v>2</v>
      </c>
      <c r="B259" s="372">
        <v>4</v>
      </c>
      <c r="C259" s="372">
        <v>1</v>
      </c>
      <c r="D259" s="372">
        <v>5</v>
      </c>
      <c r="E259" s="372" t="s">
        <v>202</v>
      </c>
      <c r="F259" s="375" t="s">
        <v>259</v>
      </c>
      <c r="G259" s="374">
        <v>0</v>
      </c>
      <c r="H259" s="374">
        <v>0</v>
      </c>
      <c r="I259" s="374">
        <v>0</v>
      </c>
      <c r="J259" s="351">
        <f t="shared" si="175"/>
        <v>0</v>
      </c>
      <c r="K259" s="353">
        <f t="shared" si="202"/>
        <v>0</v>
      </c>
    </row>
    <row r="260" spans="1:11" s="1" customFormat="1" ht="12.75" x14ac:dyDescent="0.2">
      <c r="A260" s="367">
        <v>2</v>
      </c>
      <c r="B260" s="368">
        <v>4</v>
      </c>
      <c r="C260" s="368">
        <v>1</v>
      </c>
      <c r="D260" s="368">
        <v>6</v>
      </c>
      <c r="E260" s="372"/>
      <c r="F260" s="369" t="s">
        <v>260</v>
      </c>
      <c r="G260" s="382">
        <f>+G261</f>
        <v>0</v>
      </c>
      <c r="H260" s="382">
        <f t="shared" ref="H260:I260" si="205">+H261</f>
        <v>0</v>
      </c>
      <c r="I260" s="382">
        <f t="shared" si="205"/>
        <v>0</v>
      </c>
      <c r="J260" s="382">
        <f t="shared" ref="J260:K260" si="206">+J261</f>
        <v>0</v>
      </c>
      <c r="K260" s="51">
        <f t="shared" si="206"/>
        <v>0</v>
      </c>
    </row>
    <row r="261" spans="1:11" s="1" customFormat="1" ht="12.75" x14ac:dyDescent="0.2">
      <c r="A261" s="371">
        <v>2</v>
      </c>
      <c r="B261" s="372">
        <v>4</v>
      </c>
      <c r="C261" s="372">
        <v>1</v>
      </c>
      <c r="D261" s="372">
        <v>6</v>
      </c>
      <c r="E261" s="372" t="s">
        <v>202</v>
      </c>
      <c r="F261" s="375" t="s">
        <v>261</v>
      </c>
      <c r="G261" s="374">
        <v>0</v>
      </c>
      <c r="H261" s="374">
        <v>0</v>
      </c>
      <c r="I261" s="374">
        <v>0</v>
      </c>
      <c r="J261" s="351">
        <f t="shared" si="175"/>
        <v>0</v>
      </c>
      <c r="K261" s="353">
        <f t="shared" si="202"/>
        <v>0</v>
      </c>
    </row>
    <row r="262" spans="1:11" s="1" customFormat="1" ht="12.75" x14ac:dyDescent="0.2">
      <c r="A262" s="363">
        <v>2</v>
      </c>
      <c r="B262" s="364">
        <v>4</v>
      </c>
      <c r="C262" s="364">
        <v>4</v>
      </c>
      <c r="D262" s="364"/>
      <c r="E262" s="364"/>
      <c r="F262" s="365" t="s">
        <v>1019</v>
      </c>
      <c r="G262" s="366">
        <f>+G263</f>
        <v>0</v>
      </c>
      <c r="H262" s="366">
        <f t="shared" ref="H262:I263" si="207">+H263</f>
        <v>0</v>
      </c>
      <c r="I262" s="366">
        <f t="shared" si="207"/>
        <v>0</v>
      </c>
      <c r="J262" s="366">
        <f t="shared" ref="J262:K263" si="208">+J263</f>
        <v>0</v>
      </c>
      <c r="K262" s="387">
        <f t="shared" si="208"/>
        <v>0</v>
      </c>
    </row>
    <row r="263" spans="1:11" s="1" customFormat="1" ht="12.75" x14ac:dyDescent="0.2">
      <c r="A263" s="385">
        <v>2</v>
      </c>
      <c r="B263" s="368">
        <v>4</v>
      </c>
      <c r="C263" s="368">
        <v>4</v>
      </c>
      <c r="D263" s="368">
        <v>1</v>
      </c>
      <c r="E263" s="368"/>
      <c r="F263" s="369" t="s">
        <v>1020</v>
      </c>
      <c r="G263" s="382">
        <f>+G264</f>
        <v>0</v>
      </c>
      <c r="H263" s="382">
        <f t="shared" si="207"/>
        <v>0</v>
      </c>
      <c r="I263" s="382">
        <f t="shared" si="207"/>
        <v>0</v>
      </c>
      <c r="J263" s="382">
        <f t="shared" si="208"/>
        <v>0</v>
      </c>
      <c r="K263" s="51">
        <f t="shared" si="208"/>
        <v>0</v>
      </c>
    </row>
    <row r="264" spans="1:11" s="1" customFormat="1" ht="22.5" x14ac:dyDescent="0.2">
      <c r="A264" s="386">
        <v>2</v>
      </c>
      <c r="B264" s="372">
        <v>4</v>
      </c>
      <c r="C264" s="372">
        <v>4</v>
      </c>
      <c r="D264" s="372">
        <v>1</v>
      </c>
      <c r="E264" s="372" t="s">
        <v>204</v>
      </c>
      <c r="F264" s="375" t="s">
        <v>1021</v>
      </c>
      <c r="G264" s="374">
        <v>0</v>
      </c>
      <c r="H264" s="374">
        <v>0</v>
      </c>
      <c r="I264" s="374">
        <v>0</v>
      </c>
      <c r="J264" s="388">
        <f t="shared" si="175"/>
        <v>0</v>
      </c>
      <c r="K264" s="420">
        <f t="shared" si="202"/>
        <v>0</v>
      </c>
    </row>
    <row r="265" spans="1:11" s="1" customFormat="1" ht="12.75" x14ac:dyDescent="0.2">
      <c r="A265" s="363">
        <v>2</v>
      </c>
      <c r="B265" s="364">
        <v>4</v>
      </c>
      <c r="C265" s="364">
        <v>9</v>
      </c>
      <c r="D265" s="364"/>
      <c r="E265" s="364"/>
      <c r="F265" s="365" t="s">
        <v>262</v>
      </c>
      <c r="G265" s="366">
        <f>+G266+G268</f>
        <v>0</v>
      </c>
      <c r="H265" s="366">
        <f t="shared" ref="H265:J265" si="209">+H266+H268</f>
        <v>0</v>
      </c>
      <c r="I265" s="366">
        <f t="shared" si="209"/>
        <v>0</v>
      </c>
      <c r="J265" s="366">
        <f t="shared" si="209"/>
        <v>0</v>
      </c>
      <c r="K265" s="366">
        <f t="shared" ref="K265" si="210">+K266+K268</f>
        <v>0</v>
      </c>
    </row>
    <row r="266" spans="1:11" s="1" customFormat="1" ht="12.75" x14ac:dyDescent="0.2">
      <c r="A266" s="367">
        <v>2</v>
      </c>
      <c r="B266" s="368">
        <v>4</v>
      </c>
      <c r="C266" s="368">
        <v>9</v>
      </c>
      <c r="D266" s="368">
        <v>1</v>
      </c>
      <c r="E266" s="368"/>
      <c r="F266" s="369" t="s">
        <v>262</v>
      </c>
      <c r="G266" s="382">
        <f>+G267</f>
        <v>0</v>
      </c>
      <c r="H266" s="382">
        <f t="shared" ref="H266:J266" si="211">+H267</f>
        <v>0</v>
      </c>
      <c r="I266" s="382">
        <f t="shared" si="211"/>
        <v>0</v>
      </c>
      <c r="J266" s="382">
        <f t="shared" si="211"/>
        <v>0</v>
      </c>
      <c r="K266" s="51">
        <f t="shared" ref="K266" si="212">+K267</f>
        <v>0</v>
      </c>
    </row>
    <row r="267" spans="1:11" s="1" customFormat="1" ht="12.75" x14ac:dyDescent="0.2">
      <c r="A267" s="371">
        <v>2</v>
      </c>
      <c r="B267" s="372">
        <v>4</v>
      </c>
      <c r="C267" s="372">
        <v>9</v>
      </c>
      <c r="D267" s="372">
        <v>1</v>
      </c>
      <c r="E267" s="372" t="s">
        <v>202</v>
      </c>
      <c r="F267" s="375" t="s">
        <v>262</v>
      </c>
      <c r="G267" s="374">
        <v>0</v>
      </c>
      <c r="H267" s="374">
        <v>0</v>
      </c>
      <c r="I267" s="374">
        <v>0</v>
      </c>
      <c r="J267" s="351">
        <f>+J268</f>
        <v>0</v>
      </c>
      <c r="K267" s="353">
        <f t="shared" si="202"/>
        <v>0</v>
      </c>
    </row>
    <row r="268" spans="1:11" s="1" customFormat="1" ht="12.75" x14ac:dyDescent="0.2">
      <c r="A268" s="367">
        <v>2</v>
      </c>
      <c r="B268" s="368">
        <v>4</v>
      </c>
      <c r="C268" s="368">
        <v>9</v>
      </c>
      <c r="D268" s="368">
        <v>4</v>
      </c>
      <c r="E268" s="368"/>
      <c r="F268" s="369" t="s">
        <v>263</v>
      </c>
      <c r="G268" s="382">
        <f>+G269</f>
        <v>0</v>
      </c>
      <c r="H268" s="382">
        <f t="shared" ref="H268:J268" si="213">+H269</f>
        <v>0</v>
      </c>
      <c r="I268" s="382">
        <f t="shared" si="213"/>
        <v>0</v>
      </c>
      <c r="J268" s="382">
        <f t="shared" si="213"/>
        <v>0</v>
      </c>
      <c r="K268" s="51">
        <f t="shared" ref="K268" si="214">+K269</f>
        <v>0</v>
      </c>
    </row>
    <row r="269" spans="1:11" s="1" customFormat="1" ht="12.75" x14ac:dyDescent="0.2">
      <c r="A269" s="371">
        <v>2</v>
      </c>
      <c r="B269" s="372">
        <v>4</v>
      </c>
      <c r="C269" s="372">
        <v>9</v>
      </c>
      <c r="D269" s="372">
        <v>4</v>
      </c>
      <c r="E269" s="372" t="s">
        <v>202</v>
      </c>
      <c r="F269" s="375" t="s">
        <v>263</v>
      </c>
      <c r="G269" s="374">
        <v>0</v>
      </c>
      <c r="H269" s="374">
        <v>0</v>
      </c>
      <c r="I269" s="374">
        <v>0</v>
      </c>
      <c r="J269" s="388">
        <v>0</v>
      </c>
      <c r="K269" s="353">
        <f t="shared" si="202"/>
        <v>0</v>
      </c>
    </row>
    <row r="270" spans="1:11" s="1" customFormat="1" ht="12.75" x14ac:dyDescent="0.2">
      <c r="A270" s="359">
        <v>2</v>
      </c>
      <c r="B270" s="360">
        <v>6</v>
      </c>
      <c r="C270" s="360"/>
      <c r="D270" s="360"/>
      <c r="E270" s="360"/>
      <c r="F270" s="361" t="s">
        <v>176</v>
      </c>
      <c r="G270" s="362">
        <f>+G271+G282+G289+G294+G301+G310+G313</f>
        <v>0</v>
      </c>
      <c r="H270" s="362">
        <f t="shared" ref="H270:I270" si="215">+H271+H282+H289+H294+H301+H310+H313</f>
        <v>19950000</v>
      </c>
      <c r="I270" s="362">
        <f t="shared" si="215"/>
        <v>0</v>
      </c>
      <c r="J270" s="362">
        <f>+J271+J282+J289+J294+J301+J310+J313</f>
        <v>19950000</v>
      </c>
      <c r="K270" s="362">
        <f t="shared" ref="K270" si="216">+K271+K282+K289+K294+K301+K310+K313</f>
        <v>9.8735507471060959</v>
      </c>
    </row>
    <row r="271" spans="1:11" s="1" customFormat="1" ht="12.75" x14ac:dyDescent="0.2">
      <c r="A271" s="363">
        <v>2</v>
      </c>
      <c r="B271" s="364">
        <v>6</v>
      </c>
      <c r="C271" s="364">
        <v>1</v>
      </c>
      <c r="D271" s="364"/>
      <c r="E271" s="364"/>
      <c r="F271" s="365" t="s">
        <v>177</v>
      </c>
      <c r="G271" s="366">
        <f>+G272+G274+G276+G278+G280</f>
        <v>0</v>
      </c>
      <c r="H271" s="366">
        <f t="shared" ref="H271:I271" si="217">+H272+H274+H276+H278+H280</f>
        <v>3950000</v>
      </c>
      <c r="I271" s="366">
        <f t="shared" si="217"/>
        <v>0</v>
      </c>
      <c r="J271" s="366">
        <f t="shared" ref="J271:K271" si="218">+J272+J274+J276+J278+J280</f>
        <v>3950000</v>
      </c>
      <c r="K271" s="366">
        <f t="shared" si="218"/>
        <v>1.9549135564445654</v>
      </c>
    </row>
    <row r="272" spans="1:11" s="1" customFormat="1" ht="12.75" x14ac:dyDescent="0.2">
      <c r="A272" s="367">
        <v>2</v>
      </c>
      <c r="B272" s="368">
        <v>6</v>
      </c>
      <c r="C272" s="368">
        <v>1</v>
      </c>
      <c r="D272" s="368">
        <v>1</v>
      </c>
      <c r="E272" s="368"/>
      <c r="F272" s="380" t="s">
        <v>1022</v>
      </c>
      <c r="G272" s="382">
        <f>+G273</f>
        <v>0</v>
      </c>
      <c r="H272" s="382">
        <f t="shared" ref="H272:I272" si="219">+H273</f>
        <v>1400000</v>
      </c>
      <c r="I272" s="382">
        <f t="shared" si="219"/>
        <v>0</v>
      </c>
      <c r="J272" s="382">
        <f t="shared" ref="J272:K272" si="220">+J273</f>
        <v>1400000</v>
      </c>
      <c r="K272" s="51">
        <f t="shared" si="220"/>
        <v>0.69288075418288397</v>
      </c>
    </row>
    <row r="273" spans="1:11" s="1" customFormat="1" ht="12.75" x14ac:dyDescent="0.2">
      <c r="A273" s="371">
        <v>2</v>
      </c>
      <c r="B273" s="372">
        <v>6</v>
      </c>
      <c r="C273" s="372">
        <v>1</v>
      </c>
      <c r="D273" s="372">
        <v>1</v>
      </c>
      <c r="E273" s="372" t="s">
        <v>202</v>
      </c>
      <c r="F273" s="373" t="s">
        <v>1022</v>
      </c>
      <c r="G273" s="374">
        <v>0</v>
      </c>
      <c r="H273" s="27">
        <v>1400000</v>
      </c>
      <c r="I273" s="27">
        <v>0</v>
      </c>
      <c r="J273" s="351">
        <f>SUBTOTAL(9,G273:I273)</f>
        <v>1400000</v>
      </c>
      <c r="K273" s="353">
        <f t="shared" si="202"/>
        <v>0.69288075418288397</v>
      </c>
    </row>
    <row r="274" spans="1:11" s="1" customFormat="1" ht="12.75" x14ac:dyDescent="0.2">
      <c r="A274" s="367">
        <v>2</v>
      </c>
      <c r="B274" s="368">
        <v>6</v>
      </c>
      <c r="C274" s="368">
        <v>1</v>
      </c>
      <c r="D274" s="368">
        <v>2</v>
      </c>
      <c r="E274" s="368"/>
      <c r="F274" s="380" t="s">
        <v>550</v>
      </c>
      <c r="G274" s="382">
        <f>+G275</f>
        <v>0</v>
      </c>
      <c r="H274" s="382">
        <f t="shared" ref="H274:I274" si="221">+H275</f>
        <v>0</v>
      </c>
      <c r="I274" s="382">
        <f t="shared" si="221"/>
        <v>0</v>
      </c>
      <c r="J274" s="382">
        <f t="shared" ref="J274:K274" si="222">+J275</f>
        <v>0</v>
      </c>
      <c r="K274" s="51">
        <f t="shared" si="222"/>
        <v>0</v>
      </c>
    </row>
    <row r="275" spans="1:11" s="1" customFormat="1" ht="12.75" x14ac:dyDescent="0.2">
      <c r="A275" s="371">
        <v>2</v>
      </c>
      <c r="B275" s="372">
        <v>6</v>
      </c>
      <c r="C275" s="372">
        <v>1</v>
      </c>
      <c r="D275" s="372">
        <v>2</v>
      </c>
      <c r="E275" s="372" t="s">
        <v>202</v>
      </c>
      <c r="F275" s="375" t="s">
        <v>550</v>
      </c>
      <c r="G275" s="374">
        <v>0</v>
      </c>
      <c r="H275" s="27">
        <v>0</v>
      </c>
      <c r="I275" s="27">
        <v>0</v>
      </c>
      <c r="J275" s="351">
        <f>SUBTOTAL(9,G275:I275)</f>
        <v>0</v>
      </c>
      <c r="K275" s="353">
        <f t="shared" si="202"/>
        <v>0</v>
      </c>
    </row>
    <row r="276" spans="1:11" s="1" customFormat="1" ht="12.75" x14ac:dyDescent="0.2">
      <c r="A276" s="367">
        <v>2</v>
      </c>
      <c r="B276" s="368">
        <v>6</v>
      </c>
      <c r="C276" s="368">
        <v>1</v>
      </c>
      <c r="D276" s="368">
        <v>3</v>
      </c>
      <c r="E276" s="368"/>
      <c r="F276" s="369" t="s">
        <v>1023</v>
      </c>
      <c r="G276" s="382">
        <f>+G277</f>
        <v>0</v>
      </c>
      <c r="H276" s="382">
        <f t="shared" ref="H276:I276" si="223">+H277</f>
        <v>2550000</v>
      </c>
      <c r="I276" s="382">
        <f t="shared" si="223"/>
        <v>0</v>
      </c>
      <c r="J276" s="382">
        <f t="shared" ref="J276:K276" si="224">+J277</f>
        <v>2550000</v>
      </c>
      <c r="K276" s="51">
        <f t="shared" si="224"/>
        <v>1.2620328022616816</v>
      </c>
    </row>
    <row r="277" spans="1:11" s="1" customFormat="1" ht="12.75" x14ac:dyDescent="0.2">
      <c r="A277" s="371">
        <v>2</v>
      </c>
      <c r="B277" s="372">
        <v>6</v>
      </c>
      <c r="C277" s="372">
        <v>1</v>
      </c>
      <c r="D277" s="372">
        <v>3</v>
      </c>
      <c r="E277" s="372" t="s">
        <v>202</v>
      </c>
      <c r="F277" s="375" t="s">
        <v>1023</v>
      </c>
      <c r="G277" s="374">
        <v>0</v>
      </c>
      <c r="H277" s="27">
        <v>2550000</v>
      </c>
      <c r="I277" s="27">
        <v>0</v>
      </c>
      <c r="J277" s="351">
        <f>SUBTOTAL(9,G277:I277)</f>
        <v>2550000</v>
      </c>
      <c r="K277" s="353">
        <f t="shared" si="202"/>
        <v>1.2620328022616816</v>
      </c>
    </row>
    <row r="278" spans="1:11" s="1" customFormat="1" ht="12.75" x14ac:dyDescent="0.2">
      <c r="A278" s="367">
        <v>2</v>
      </c>
      <c r="B278" s="368">
        <v>6</v>
      </c>
      <c r="C278" s="368">
        <v>1</v>
      </c>
      <c r="D278" s="368">
        <v>4</v>
      </c>
      <c r="E278" s="368"/>
      <c r="F278" s="380" t="s">
        <v>264</v>
      </c>
      <c r="G278" s="382">
        <f>+G279</f>
        <v>0</v>
      </c>
      <c r="H278" s="382">
        <f t="shared" ref="H278:I278" si="225">+H279</f>
        <v>0</v>
      </c>
      <c r="I278" s="382">
        <f t="shared" si="225"/>
        <v>0</v>
      </c>
      <c r="J278" s="382">
        <f t="shared" ref="J278:K278" si="226">+J279</f>
        <v>0</v>
      </c>
      <c r="K278" s="51">
        <f t="shared" si="226"/>
        <v>0</v>
      </c>
    </row>
    <row r="279" spans="1:11" s="1" customFormat="1" ht="12.75" x14ac:dyDescent="0.2">
      <c r="A279" s="371">
        <v>2</v>
      </c>
      <c r="B279" s="372">
        <v>6</v>
      </c>
      <c r="C279" s="372">
        <v>1</v>
      </c>
      <c r="D279" s="372">
        <v>4</v>
      </c>
      <c r="E279" s="372" t="s">
        <v>202</v>
      </c>
      <c r="F279" s="375" t="s">
        <v>264</v>
      </c>
      <c r="G279" s="374">
        <v>0</v>
      </c>
      <c r="H279" s="27">
        <v>0</v>
      </c>
      <c r="I279" s="27">
        <v>0</v>
      </c>
      <c r="J279" s="351">
        <f>SUBTOTAL(9,G279:I279)</f>
        <v>0</v>
      </c>
      <c r="K279" s="353">
        <f t="shared" si="202"/>
        <v>0</v>
      </c>
    </row>
    <row r="280" spans="1:11" s="1" customFormat="1" ht="12.75" x14ac:dyDescent="0.2">
      <c r="A280" s="367">
        <v>2</v>
      </c>
      <c r="B280" s="368">
        <v>6</v>
      </c>
      <c r="C280" s="368">
        <v>1</v>
      </c>
      <c r="D280" s="368">
        <v>9</v>
      </c>
      <c r="E280" s="368"/>
      <c r="F280" s="380" t="s">
        <v>179</v>
      </c>
      <c r="G280" s="382">
        <f>+G281</f>
        <v>0</v>
      </c>
      <c r="H280" s="382">
        <f t="shared" ref="H280:I280" si="227">+H281</f>
        <v>0</v>
      </c>
      <c r="I280" s="382">
        <f t="shared" si="227"/>
        <v>0</v>
      </c>
      <c r="J280" s="382">
        <f t="shared" ref="J280:K280" si="228">+J281</f>
        <v>0</v>
      </c>
      <c r="K280" s="51">
        <f t="shared" si="228"/>
        <v>0</v>
      </c>
    </row>
    <row r="281" spans="1:11" s="1" customFormat="1" ht="12.75" x14ac:dyDescent="0.2">
      <c r="A281" s="371">
        <v>2</v>
      </c>
      <c r="B281" s="372">
        <v>6</v>
      </c>
      <c r="C281" s="372">
        <v>1</v>
      </c>
      <c r="D281" s="372">
        <v>9</v>
      </c>
      <c r="E281" s="372" t="s">
        <v>202</v>
      </c>
      <c r="F281" s="375" t="s">
        <v>179</v>
      </c>
      <c r="G281" s="374">
        <v>0</v>
      </c>
      <c r="H281" s="27">
        <v>0</v>
      </c>
      <c r="I281" s="27">
        <v>0</v>
      </c>
      <c r="J281" s="351">
        <f t="shared" ref="J281:J286" si="229">SUBTOTAL(9,G281:I281)</f>
        <v>0</v>
      </c>
      <c r="K281" s="353">
        <f t="shared" si="202"/>
        <v>0</v>
      </c>
    </row>
    <row r="282" spans="1:11" s="1" customFormat="1" ht="12.75" x14ac:dyDescent="0.2">
      <c r="A282" s="363">
        <v>2</v>
      </c>
      <c r="B282" s="364">
        <v>6</v>
      </c>
      <c r="C282" s="364">
        <v>2</v>
      </c>
      <c r="D282" s="364"/>
      <c r="E282" s="364"/>
      <c r="F282" s="365" t="s">
        <v>1024</v>
      </c>
      <c r="G282" s="366">
        <f>+G283+G285+G287</f>
        <v>0</v>
      </c>
      <c r="H282" s="366">
        <f t="shared" ref="H282:J282" si="230">+H283+H285+H287</f>
        <v>0</v>
      </c>
      <c r="I282" s="366">
        <f t="shared" si="230"/>
        <v>0</v>
      </c>
      <c r="J282" s="366">
        <f t="shared" si="230"/>
        <v>0</v>
      </c>
      <c r="K282" s="366">
        <f t="shared" ref="K282" si="231">+K283+K285+K287</f>
        <v>0</v>
      </c>
    </row>
    <row r="283" spans="1:11" s="1" customFormat="1" ht="12.75" x14ac:dyDescent="0.2">
      <c r="A283" s="367">
        <v>2</v>
      </c>
      <c r="B283" s="368">
        <v>6</v>
      </c>
      <c r="C283" s="368">
        <v>2</v>
      </c>
      <c r="D283" s="368">
        <v>1</v>
      </c>
      <c r="E283" s="368"/>
      <c r="F283" s="380" t="s">
        <v>265</v>
      </c>
      <c r="G283" s="382">
        <f>+G284</f>
        <v>0</v>
      </c>
      <c r="H283" s="382">
        <f t="shared" ref="H283:I283" si="232">+H284</f>
        <v>0</v>
      </c>
      <c r="I283" s="382">
        <f t="shared" si="232"/>
        <v>0</v>
      </c>
      <c r="J283" s="382">
        <f t="shared" ref="J283:K283" si="233">+J284</f>
        <v>0</v>
      </c>
      <c r="K283" s="51">
        <f t="shared" si="233"/>
        <v>0</v>
      </c>
    </row>
    <row r="284" spans="1:11" s="1" customFormat="1" ht="12.75" x14ac:dyDescent="0.2">
      <c r="A284" s="371">
        <v>2</v>
      </c>
      <c r="B284" s="372">
        <v>6</v>
      </c>
      <c r="C284" s="372">
        <v>2</v>
      </c>
      <c r="D284" s="372">
        <v>1</v>
      </c>
      <c r="E284" s="372" t="s">
        <v>202</v>
      </c>
      <c r="F284" s="375" t="s">
        <v>265</v>
      </c>
      <c r="G284" s="374">
        <v>0</v>
      </c>
      <c r="H284" s="27">
        <v>0</v>
      </c>
      <c r="I284" s="27">
        <v>0</v>
      </c>
      <c r="J284" s="351">
        <f t="shared" si="229"/>
        <v>0</v>
      </c>
      <c r="K284" s="353">
        <f t="shared" si="202"/>
        <v>0</v>
      </c>
    </row>
    <row r="285" spans="1:11" s="1" customFormat="1" ht="12.75" x14ac:dyDescent="0.2">
      <c r="A285" s="367">
        <v>2</v>
      </c>
      <c r="B285" s="368">
        <v>6</v>
      </c>
      <c r="C285" s="368">
        <v>2</v>
      </c>
      <c r="D285" s="368">
        <v>3</v>
      </c>
      <c r="E285" s="368"/>
      <c r="F285" s="380" t="s">
        <v>180</v>
      </c>
      <c r="G285" s="382">
        <f>+G286</f>
        <v>0</v>
      </c>
      <c r="H285" s="382">
        <f t="shared" ref="H285:I285" si="234">+H286</f>
        <v>0</v>
      </c>
      <c r="I285" s="382">
        <f t="shared" si="234"/>
        <v>0</v>
      </c>
      <c r="J285" s="382">
        <f t="shared" ref="J285" si="235">+J286</f>
        <v>0</v>
      </c>
      <c r="K285" s="51">
        <f>+K286</f>
        <v>0</v>
      </c>
    </row>
    <row r="286" spans="1:11" s="1" customFormat="1" ht="12.75" x14ac:dyDescent="0.2">
      <c r="A286" s="371">
        <v>2</v>
      </c>
      <c r="B286" s="372">
        <v>6</v>
      </c>
      <c r="C286" s="372">
        <v>2</v>
      </c>
      <c r="D286" s="372">
        <v>3</v>
      </c>
      <c r="E286" s="372" t="s">
        <v>202</v>
      </c>
      <c r="F286" s="375" t="s">
        <v>180</v>
      </c>
      <c r="G286" s="374">
        <v>0</v>
      </c>
      <c r="H286" s="27">
        <v>0</v>
      </c>
      <c r="I286" s="27">
        <v>0</v>
      </c>
      <c r="J286" s="351">
        <f t="shared" si="229"/>
        <v>0</v>
      </c>
      <c r="K286" s="353">
        <f t="shared" si="202"/>
        <v>0</v>
      </c>
    </row>
    <row r="287" spans="1:11" s="1" customFormat="1" ht="12.75" x14ac:dyDescent="0.2">
      <c r="A287" s="367">
        <v>2</v>
      </c>
      <c r="B287" s="368">
        <v>6</v>
      </c>
      <c r="C287" s="368">
        <v>2</v>
      </c>
      <c r="D287" s="368">
        <v>4</v>
      </c>
      <c r="E287" s="368"/>
      <c r="F287" s="380" t="s">
        <v>1025</v>
      </c>
      <c r="G287" s="382">
        <f>+G288</f>
        <v>0</v>
      </c>
      <c r="H287" s="382">
        <f t="shared" ref="H287:J287" si="236">+H288</f>
        <v>0</v>
      </c>
      <c r="I287" s="382">
        <f t="shared" si="236"/>
        <v>0</v>
      </c>
      <c r="J287" s="382">
        <f t="shared" si="236"/>
        <v>0</v>
      </c>
      <c r="K287" s="51">
        <f t="shared" si="202"/>
        <v>0</v>
      </c>
    </row>
    <row r="288" spans="1:11" s="1" customFormat="1" ht="12.75" x14ac:dyDescent="0.2">
      <c r="A288" s="371">
        <v>2</v>
      </c>
      <c r="B288" s="372">
        <v>6</v>
      </c>
      <c r="C288" s="372">
        <v>2</v>
      </c>
      <c r="D288" s="372">
        <v>4</v>
      </c>
      <c r="E288" s="372" t="s">
        <v>202</v>
      </c>
      <c r="F288" s="373" t="s">
        <v>1025</v>
      </c>
      <c r="G288" s="374">
        <v>0</v>
      </c>
      <c r="H288" s="27">
        <v>0</v>
      </c>
      <c r="I288" s="27">
        <v>0</v>
      </c>
      <c r="J288" s="351">
        <f t="shared" ref="J288:J293" si="237">SUBTOTAL(9,G288:I288)</f>
        <v>0</v>
      </c>
      <c r="K288" s="353">
        <f t="shared" si="202"/>
        <v>0</v>
      </c>
    </row>
    <row r="289" spans="1:11" s="1" customFormat="1" ht="12.75" x14ac:dyDescent="0.2">
      <c r="A289" s="363">
        <v>2</v>
      </c>
      <c r="B289" s="364">
        <v>6</v>
      </c>
      <c r="C289" s="364">
        <v>3</v>
      </c>
      <c r="D289" s="364"/>
      <c r="E289" s="364"/>
      <c r="F289" s="365" t="s">
        <v>181</v>
      </c>
      <c r="G289" s="366">
        <f>+G290+G292</f>
        <v>0</v>
      </c>
      <c r="H289" s="366">
        <f t="shared" ref="H289:I289" si="238">+H290+H292</f>
        <v>9000000</v>
      </c>
      <c r="I289" s="366">
        <f t="shared" si="238"/>
        <v>0</v>
      </c>
      <c r="J289" s="366">
        <f t="shared" ref="J289:K289" si="239">+J290+J292</f>
        <v>9000000</v>
      </c>
      <c r="K289" s="366">
        <f t="shared" si="239"/>
        <v>4.4542334197471112</v>
      </c>
    </row>
    <row r="290" spans="1:11" s="1" customFormat="1" ht="12.75" x14ac:dyDescent="0.2">
      <c r="A290" s="367">
        <v>2</v>
      </c>
      <c r="B290" s="368">
        <v>6</v>
      </c>
      <c r="C290" s="368">
        <v>3</v>
      </c>
      <c r="D290" s="368">
        <v>1</v>
      </c>
      <c r="E290" s="368"/>
      <c r="F290" s="369" t="s">
        <v>182</v>
      </c>
      <c r="G290" s="382">
        <f>+G291</f>
        <v>0</v>
      </c>
      <c r="H290" s="382">
        <f t="shared" ref="H290:I290" si="240">+H291</f>
        <v>9000000</v>
      </c>
      <c r="I290" s="382">
        <f t="shared" si="240"/>
        <v>0</v>
      </c>
      <c r="J290" s="382">
        <f t="shared" ref="J290:K290" si="241">+J291</f>
        <v>9000000</v>
      </c>
      <c r="K290" s="51">
        <f t="shared" si="241"/>
        <v>4.4542334197471112</v>
      </c>
    </row>
    <row r="291" spans="1:11" s="1" customFormat="1" ht="12.75" x14ac:dyDescent="0.2">
      <c r="A291" s="371">
        <v>2</v>
      </c>
      <c r="B291" s="372">
        <v>6</v>
      </c>
      <c r="C291" s="372">
        <v>3</v>
      </c>
      <c r="D291" s="372">
        <v>1</v>
      </c>
      <c r="E291" s="372" t="s">
        <v>202</v>
      </c>
      <c r="F291" s="373" t="s">
        <v>182</v>
      </c>
      <c r="G291" s="374">
        <v>0</v>
      </c>
      <c r="H291" s="27">
        <v>9000000</v>
      </c>
      <c r="I291" s="27">
        <v>0</v>
      </c>
      <c r="J291" s="351">
        <f t="shared" si="237"/>
        <v>9000000</v>
      </c>
      <c r="K291" s="353">
        <f t="shared" si="202"/>
        <v>4.4542334197471112</v>
      </c>
    </row>
    <row r="292" spans="1:11" s="1" customFormat="1" ht="12.75" x14ac:dyDescent="0.2">
      <c r="A292" s="367">
        <v>2</v>
      </c>
      <c r="B292" s="368">
        <v>6</v>
      </c>
      <c r="C292" s="368">
        <v>3</v>
      </c>
      <c r="D292" s="368">
        <v>2</v>
      </c>
      <c r="E292" s="368"/>
      <c r="F292" s="380" t="s">
        <v>183</v>
      </c>
      <c r="G292" s="382">
        <f>+G293</f>
        <v>0</v>
      </c>
      <c r="H292" s="382">
        <f t="shared" ref="H292:I292" si="242">+H293</f>
        <v>0</v>
      </c>
      <c r="I292" s="382">
        <f t="shared" si="242"/>
        <v>0</v>
      </c>
      <c r="J292" s="382">
        <f t="shared" ref="J292:K292" si="243">+J293</f>
        <v>0</v>
      </c>
      <c r="K292" s="51">
        <f t="shared" si="243"/>
        <v>0</v>
      </c>
    </row>
    <row r="293" spans="1:11" s="1" customFormat="1" ht="12.75" x14ac:dyDescent="0.2">
      <c r="A293" s="371">
        <v>2</v>
      </c>
      <c r="B293" s="372">
        <v>6</v>
      </c>
      <c r="C293" s="372">
        <v>3</v>
      </c>
      <c r="D293" s="372">
        <v>2</v>
      </c>
      <c r="E293" s="372" t="s">
        <v>202</v>
      </c>
      <c r="F293" s="375" t="s">
        <v>183</v>
      </c>
      <c r="G293" s="374">
        <v>0</v>
      </c>
      <c r="H293" s="27">
        <v>0</v>
      </c>
      <c r="I293" s="27">
        <v>0</v>
      </c>
      <c r="J293" s="351">
        <f t="shared" si="237"/>
        <v>0</v>
      </c>
      <c r="K293" s="353">
        <f t="shared" si="202"/>
        <v>0</v>
      </c>
    </row>
    <row r="294" spans="1:11" s="1" customFormat="1" ht="12.75" x14ac:dyDescent="0.2">
      <c r="A294" s="363">
        <v>2</v>
      </c>
      <c r="B294" s="364">
        <v>6</v>
      </c>
      <c r="C294" s="364">
        <v>4</v>
      </c>
      <c r="D294" s="364"/>
      <c r="E294" s="364"/>
      <c r="F294" s="365" t="s">
        <v>184</v>
      </c>
      <c r="G294" s="366">
        <f>+G295+G297+G299</f>
        <v>0</v>
      </c>
      <c r="H294" s="366">
        <f t="shared" ref="H294:I294" si="244">+H295+H297+H299</f>
        <v>7000000</v>
      </c>
      <c r="I294" s="366">
        <f t="shared" si="244"/>
        <v>0</v>
      </c>
      <c r="J294" s="366">
        <f t="shared" ref="J294:K294" si="245">+J295+J297+J299</f>
        <v>7000000</v>
      </c>
      <c r="K294" s="366">
        <f t="shared" si="245"/>
        <v>3.4644037709144198</v>
      </c>
    </row>
    <row r="295" spans="1:11" s="1" customFormat="1" ht="12.75" x14ac:dyDescent="0.2">
      <c r="A295" s="367">
        <v>2</v>
      </c>
      <c r="B295" s="368">
        <v>6</v>
      </c>
      <c r="C295" s="368">
        <v>4</v>
      </c>
      <c r="D295" s="368">
        <v>1</v>
      </c>
      <c r="E295" s="368"/>
      <c r="F295" s="380" t="s">
        <v>185</v>
      </c>
      <c r="G295" s="382">
        <f>+G296</f>
        <v>0</v>
      </c>
      <c r="H295" s="382">
        <f t="shared" ref="H295:I295" si="246">+H296</f>
        <v>7000000</v>
      </c>
      <c r="I295" s="382">
        <f t="shared" si="246"/>
        <v>0</v>
      </c>
      <c r="J295" s="382">
        <f t="shared" ref="J295:K295" si="247">+J296</f>
        <v>7000000</v>
      </c>
      <c r="K295" s="51">
        <f t="shared" si="247"/>
        <v>3.4644037709144198</v>
      </c>
    </row>
    <row r="296" spans="1:11" s="1" customFormat="1" ht="12.75" x14ac:dyDescent="0.2">
      <c r="A296" s="371">
        <v>2</v>
      </c>
      <c r="B296" s="372">
        <v>6</v>
      </c>
      <c r="C296" s="372">
        <v>4</v>
      </c>
      <c r="D296" s="372">
        <v>1</v>
      </c>
      <c r="E296" s="372" t="s">
        <v>202</v>
      </c>
      <c r="F296" s="375" t="s">
        <v>185</v>
      </c>
      <c r="G296" s="374">
        <v>0</v>
      </c>
      <c r="H296" s="27">
        <v>7000000</v>
      </c>
      <c r="I296" s="27">
        <v>0</v>
      </c>
      <c r="J296" s="351">
        <f>SUBTOTAL(9,G296:I296)</f>
        <v>7000000</v>
      </c>
      <c r="K296" s="353">
        <f t="shared" si="202"/>
        <v>3.4644037709144198</v>
      </c>
    </row>
    <row r="297" spans="1:11" s="1" customFormat="1" ht="12.75" x14ac:dyDescent="0.2">
      <c r="A297" s="367">
        <v>2</v>
      </c>
      <c r="B297" s="368">
        <v>6</v>
      </c>
      <c r="C297" s="368">
        <v>4</v>
      </c>
      <c r="D297" s="368">
        <v>2</v>
      </c>
      <c r="E297" s="368"/>
      <c r="F297" s="380" t="s">
        <v>186</v>
      </c>
      <c r="G297" s="382">
        <f>+G298</f>
        <v>0</v>
      </c>
      <c r="H297" s="382">
        <f t="shared" ref="H297:I297" si="248">+H298</f>
        <v>0</v>
      </c>
      <c r="I297" s="382">
        <f t="shared" si="248"/>
        <v>0</v>
      </c>
      <c r="J297" s="382">
        <f t="shared" ref="J297:K297" si="249">+J298</f>
        <v>0</v>
      </c>
      <c r="K297" s="51">
        <f t="shared" si="249"/>
        <v>0</v>
      </c>
    </row>
    <row r="298" spans="1:11" s="1" customFormat="1" ht="12.75" x14ac:dyDescent="0.2">
      <c r="A298" s="371">
        <v>2</v>
      </c>
      <c r="B298" s="372">
        <v>6</v>
      </c>
      <c r="C298" s="372">
        <v>4</v>
      </c>
      <c r="D298" s="372">
        <v>2</v>
      </c>
      <c r="E298" s="372" t="s">
        <v>202</v>
      </c>
      <c r="F298" s="375" t="s">
        <v>186</v>
      </c>
      <c r="G298" s="374">
        <v>0</v>
      </c>
      <c r="H298" s="374">
        <v>0</v>
      </c>
      <c r="I298" s="374">
        <v>0</v>
      </c>
      <c r="J298" s="351">
        <f>+J299+J300+J301+J302+J303+J304+J305</f>
        <v>0</v>
      </c>
      <c r="K298" s="353">
        <f t="shared" si="202"/>
        <v>0</v>
      </c>
    </row>
    <row r="299" spans="1:11" s="1" customFormat="1" ht="12.75" x14ac:dyDescent="0.2">
      <c r="A299" s="367">
        <v>2</v>
      </c>
      <c r="B299" s="368">
        <v>6</v>
      </c>
      <c r="C299" s="368">
        <v>4</v>
      </c>
      <c r="D299" s="368">
        <v>8</v>
      </c>
      <c r="E299" s="368"/>
      <c r="F299" s="380" t="s">
        <v>187</v>
      </c>
      <c r="G299" s="382">
        <f>+G300</f>
        <v>0</v>
      </c>
      <c r="H299" s="382">
        <f t="shared" ref="H299:I299" si="250">+H300</f>
        <v>0</v>
      </c>
      <c r="I299" s="382">
        <f t="shared" si="250"/>
        <v>0</v>
      </c>
      <c r="J299" s="382">
        <f t="shared" ref="J299:K299" si="251">+J300</f>
        <v>0</v>
      </c>
      <c r="K299" s="51">
        <f t="shared" si="251"/>
        <v>0</v>
      </c>
    </row>
    <row r="300" spans="1:11" s="1" customFormat="1" ht="12.75" x14ac:dyDescent="0.2">
      <c r="A300" s="371">
        <v>2</v>
      </c>
      <c r="B300" s="372">
        <v>6</v>
      </c>
      <c r="C300" s="372">
        <v>4</v>
      </c>
      <c r="D300" s="372">
        <v>8</v>
      </c>
      <c r="E300" s="372" t="s">
        <v>202</v>
      </c>
      <c r="F300" s="375" t="s">
        <v>187</v>
      </c>
      <c r="G300" s="374">
        <v>0</v>
      </c>
      <c r="H300" s="27">
        <v>0</v>
      </c>
      <c r="I300" s="27">
        <v>0</v>
      </c>
      <c r="J300" s="351">
        <f t="shared" ref="J300:J305" si="252">SUBTOTAL(9,G300:I300)</f>
        <v>0</v>
      </c>
      <c r="K300" s="353">
        <f t="shared" si="202"/>
        <v>0</v>
      </c>
    </row>
    <row r="301" spans="1:11" s="1" customFormat="1" ht="12.75" x14ac:dyDescent="0.2">
      <c r="A301" s="363">
        <v>2</v>
      </c>
      <c r="B301" s="364">
        <v>6</v>
      </c>
      <c r="C301" s="364">
        <v>5</v>
      </c>
      <c r="D301" s="364"/>
      <c r="E301" s="364"/>
      <c r="F301" s="365" t="s">
        <v>188</v>
      </c>
      <c r="G301" s="366">
        <f>+G302+G304+G306+G308</f>
        <v>0</v>
      </c>
      <c r="H301" s="366">
        <f t="shared" ref="H301:I301" si="253">+H302+H304+H306+H308</f>
        <v>0</v>
      </c>
      <c r="I301" s="366">
        <f t="shared" si="253"/>
        <v>0</v>
      </c>
      <c r="J301" s="366">
        <f>+J302+J304+J306+J308</f>
        <v>0</v>
      </c>
      <c r="K301" s="366">
        <f t="shared" ref="K301" si="254">+K302+K304+K306+K308</f>
        <v>0</v>
      </c>
    </row>
    <row r="302" spans="1:11" s="1" customFormat="1" ht="12.75" x14ac:dyDescent="0.2">
      <c r="A302" s="367">
        <v>2</v>
      </c>
      <c r="B302" s="368">
        <v>6</v>
      </c>
      <c r="C302" s="368">
        <v>5</v>
      </c>
      <c r="D302" s="368">
        <v>2</v>
      </c>
      <c r="E302" s="368"/>
      <c r="F302" s="380" t="s">
        <v>189</v>
      </c>
      <c r="G302" s="382">
        <f>+G303</f>
        <v>0</v>
      </c>
      <c r="H302" s="382">
        <f t="shared" ref="H302:I302" si="255">+H303</f>
        <v>0</v>
      </c>
      <c r="I302" s="382">
        <f t="shared" si="255"/>
        <v>0</v>
      </c>
      <c r="J302" s="382">
        <f t="shared" ref="J302:K302" si="256">+J303</f>
        <v>0</v>
      </c>
      <c r="K302" s="51">
        <f t="shared" si="256"/>
        <v>0</v>
      </c>
    </row>
    <row r="303" spans="1:11" s="1" customFormat="1" ht="12.75" x14ac:dyDescent="0.2">
      <c r="A303" s="371">
        <v>2</v>
      </c>
      <c r="B303" s="372">
        <v>6</v>
      </c>
      <c r="C303" s="372">
        <v>5</v>
      </c>
      <c r="D303" s="372">
        <v>2</v>
      </c>
      <c r="E303" s="372" t="s">
        <v>202</v>
      </c>
      <c r="F303" s="375" t="s">
        <v>189</v>
      </c>
      <c r="G303" s="374">
        <v>0</v>
      </c>
      <c r="H303" s="27">
        <v>0</v>
      </c>
      <c r="I303" s="27">
        <v>0</v>
      </c>
      <c r="J303" s="351">
        <f t="shared" si="252"/>
        <v>0</v>
      </c>
      <c r="K303" s="353">
        <f t="shared" si="202"/>
        <v>0</v>
      </c>
    </row>
    <row r="304" spans="1:11" s="1" customFormat="1" ht="12.75" x14ac:dyDescent="0.2">
      <c r="A304" s="367">
        <v>2</v>
      </c>
      <c r="B304" s="368">
        <v>6</v>
      </c>
      <c r="C304" s="368">
        <v>5</v>
      </c>
      <c r="D304" s="368">
        <v>4</v>
      </c>
      <c r="E304" s="368"/>
      <c r="F304" s="380" t="s">
        <v>1026</v>
      </c>
      <c r="G304" s="382">
        <f>+G305</f>
        <v>0</v>
      </c>
      <c r="H304" s="382">
        <f t="shared" ref="H304:I304" si="257">+H305</f>
        <v>0</v>
      </c>
      <c r="I304" s="382">
        <f t="shared" si="257"/>
        <v>0</v>
      </c>
      <c r="J304" s="382">
        <f t="shared" ref="J304:K304" si="258">+J305</f>
        <v>0</v>
      </c>
      <c r="K304" s="51">
        <f t="shared" si="258"/>
        <v>0</v>
      </c>
    </row>
    <row r="305" spans="1:11" s="1" customFormat="1" ht="12.75" x14ac:dyDescent="0.2">
      <c r="A305" s="371">
        <v>2</v>
      </c>
      <c r="B305" s="372">
        <v>6</v>
      </c>
      <c r="C305" s="372">
        <v>5</v>
      </c>
      <c r="D305" s="372">
        <v>4</v>
      </c>
      <c r="E305" s="372" t="s">
        <v>202</v>
      </c>
      <c r="F305" s="375" t="s">
        <v>1026</v>
      </c>
      <c r="G305" s="374">
        <v>0</v>
      </c>
      <c r="H305" s="27">
        <v>0</v>
      </c>
      <c r="I305" s="27">
        <v>0</v>
      </c>
      <c r="J305" s="351">
        <f t="shared" si="252"/>
        <v>0</v>
      </c>
      <c r="K305" s="353">
        <f t="shared" si="202"/>
        <v>0</v>
      </c>
    </row>
    <row r="306" spans="1:11" s="1" customFormat="1" ht="12.75" x14ac:dyDescent="0.2">
      <c r="A306" s="367">
        <v>2</v>
      </c>
      <c r="B306" s="368">
        <v>6</v>
      </c>
      <c r="C306" s="368">
        <v>5</v>
      </c>
      <c r="D306" s="368">
        <v>5</v>
      </c>
      <c r="E306" s="368"/>
      <c r="F306" s="380" t="s">
        <v>190</v>
      </c>
      <c r="G306" s="382">
        <f>+G307</f>
        <v>0</v>
      </c>
      <c r="H306" s="382">
        <f t="shared" ref="H306:I306" si="259">+H307</f>
        <v>0</v>
      </c>
      <c r="I306" s="382">
        <f t="shared" si="259"/>
        <v>0</v>
      </c>
      <c r="J306" s="382">
        <f t="shared" ref="J306:K306" si="260">+J307</f>
        <v>0</v>
      </c>
      <c r="K306" s="51">
        <f t="shared" si="260"/>
        <v>0</v>
      </c>
    </row>
    <row r="307" spans="1:11" s="1" customFormat="1" ht="12.75" x14ac:dyDescent="0.2">
      <c r="A307" s="371">
        <v>2</v>
      </c>
      <c r="B307" s="372">
        <v>6</v>
      </c>
      <c r="C307" s="372">
        <v>5</v>
      </c>
      <c r="D307" s="372">
        <v>5</v>
      </c>
      <c r="E307" s="372" t="s">
        <v>202</v>
      </c>
      <c r="F307" s="375" t="s">
        <v>190</v>
      </c>
      <c r="G307" s="374">
        <v>0</v>
      </c>
      <c r="H307" s="27">
        <v>0</v>
      </c>
      <c r="I307" s="27">
        <v>0</v>
      </c>
      <c r="J307" s="351">
        <f t="shared" ref="J307:J312" si="261">SUBTOTAL(9,G307:I307)</f>
        <v>0</v>
      </c>
      <c r="K307" s="353">
        <f t="shared" si="202"/>
        <v>0</v>
      </c>
    </row>
    <row r="308" spans="1:11" s="1" customFormat="1" ht="12.75" x14ac:dyDescent="0.2">
      <c r="A308" s="367">
        <v>2</v>
      </c>
      <c r="B308" s="368">
        <v>6</v>
      </c>
      <c r="C308" s="368">
        <v>5</v>
      </c>
      <c r="D308" s="368">
        <v>6</v>
      </c>
      <c r="E308" s="368"/>
      <c r="F308" s="380" t="s">
        <v>191</v>
      </c>
      <c r="G308" s="382">
        <f>+G309</f>
        <v>0</v>
      </c>
      <c r="H308" s="382">
        <f t="shared" ref="H308:I308" si="262">+H309</f>
        <v>0</v>
      </c>
      <c r="I308" s="382">
        <f t="shared" si="262"/>
        <v>0</v>
      </c>
      <c r="J308" s="382">
        <f t="shared" ref="J308:K308" si="263">+J309</f>
        <v>0</v>
      </c>
      <c r="K308" s="51">
        <f t="shared" si="263"/>
        <v>0</v>
      </c>
    </row>
    <row r="309" spans="1:11" s="1" customFormat="1" ht="12.75" x14ac:dyDescent="0.2">
      <c r="A309" s="371">
        <v>2</v>
      </c>
      <c r="B309" s="372">
        <v>6</v>
      </c>
      <c r="C309" s="372">
        <v>5</v>
      </c>
      <c r="D309" s="372">
        <v>6</v>
      </c>
      <c r="E309" s="372" t="s">
        <v>202</v>
      </c>
      <c r="F309" s="375" t="s">
        <v>191</v>
      </c>
      <c r="G309" s="381">
        <v>0</v>
      </c>
      <c r="H309" s="27">
        <v>0</v>
      </c>
      <c r="I309" s="27">
        <v>0</v>
      </c>
      <c r="J309" s="351">
        <f t="shared" si="261"/>
        <v>0</v>
      </c>
      <c r="K309" s="353">
        <f t="shared" si="202"/>
        <v>0</v>
      </c>
    </row>
    <row r="310" spans="1:11" s="1" customFormat="1" ht="12.75" x14ac:dyDescent="0.2">
      <c r="A310" s="363">
        <v>2</v>
      </c>
      <c r="B310" s="364">
        <v>6</v>
      </c>
      <c r="C310" s="364">
        <v>6</v>
      </c>
      <c r="D310" s="364"/>
      <c r="E310" s="364"/>
      <c r="F310" s="365" t="s">
        <v>266</v>
      </c>
      <c r="G310" s="366">
        <f>+G311</f>
        <v>0</v>
      </c>
      <c r="H310" s="366">
        <f t="shared" ref="H310:I311" si="264">+H311</f>
        <v>0</v>
      </c>
      <c r="I310" s="366">
        <f t="shared" si="264"/>
        <v>0</v>
      </c>
      <c r="J310" s="366">
        <f t="shared" ref="J310:K311" si="265">+J311</f>
        <v>0</v>
      </c>
      <c r="K310" s="387">
        <f t="shared" si="265"/>
        <v>0</v>
      </c>
    </row>
    <row r="311" spans="1:11" s="1" customFormat="1" ht="12.75" x14ac:dyDescent="0.2">
      <c r="A311" s="367">
        <v>2</v>
      </c>
      <c r="B311" s="368">
        <v>6</v>
      </c>
      <c r="C311" s="368">
        <v>6</v>
      </c>
      <c r="D311" s="368">
        <v>2</v>
      </c>
      <c r="E311" s="368"/>
      <c r="F311" s="369" t="s">
        <v>268</v>
      </c>
      <c r="G311" s="382">
        <f>+G312</f>
        <v>0</v>
      </c>
      <c r="H311" s="382">
        <f t="shared" si="264"/>
        <v>0</v>
      </c>
      <c r="I311" s="382">
        <f t="shared" si="264"/>
        <v>0</v>
      </c>
      <c r="J311" s="382">
        <f t="shared" si="265"/>
        <v>0</v>
      </c>
      <c r="K311" s="51">
        <f t="shared" si="265"/>
        <v>0</v>
      </c>
    </row>
    <row r="312" spans="1:11" s="1" customFormat="1" ht="12.75" x14ac:dyDescent="0.2">
      <c r="A312" s="371">
        <v>2</v>
      </c>
      <c r="B312" s="372">
        <v>6</v>
      </c>
      <c r="C312" s="372">
        <v>6</v>
      </c>
      <c r="D312" s="372">
        <v>2</v>
      </c>
      <c r="E312" s="372" t="s">
        <v>202</v>
      </c>
      <c r="F312" s="375" t="s">
        <v>268</v>
      </c>
      <c r="G312" s="374">
        <v>0</v>
      </c>
      <c r="H312" s="27">
        <v>0</v>
      </c>
      <c r="I312" s="27">
        <v>0</v>
      </c>
      <c r="J312" s="351">
        <f t="shared" si="261"/>
        <v>0</v>
      </c>
      <c r="K312" s="353">
        <f t="shared" si="202"/>
        <v>0</v>
      </c>
    </row>
    <row r="313" spans="1:11" s="1" customFormat="1" ht="12.75" x14ac:dyDescent="0.2">
      <c r="A313" s="363">
        <v>2</v>
      </c>
      <c r="B313" s="364">
        <v>6</v>
      </c>
      <c r="C313" s="364">
        <v>8</v>
      </c>
      <c r="D313" s="364"/>
      <c r="E313" s="364"/>
      <c r="F313" s="365" t="s">
        <v>193</v>
      </c>
      <c r="G313" s="366">
        <f>+G314+G317+G319+G321</f>
        <v>0</v>
      </c>
      <c r="H313" s="366">
        <f t="shared" ref="H313:I313" si="266">+H314+H317+H319+H321</f>
        <v>0</v>
      </c>
      <c r="I313" s="366">
        <f t="shared" si="266"/>
        <v>0</v>
      </c>
      <c r="J313" s="31">
        <f>+J314+J316</f>
        <v>0</v>
      </c>
      <c r="K313" s="31">
        <f>+K314+K316</f>
        <v>0</v>
      </c>
    </row>
    <row r="314" spans="1:11" s="1" customFormat="1" ht="12.75" x14ac:dyDescent="0.2">
      <c r="A314" s="367">
        <v>2</v>
      </c>
      <c r="B314" s="368">
        <v>6</v>
      </c>
      <c r="C314" s="368">
        <v>8</v>
      </c>
      <c r="D314" s="368">
        <v>3</v>
      </c>
      <c r="E314" s="368"/>
      <c r="F314" s="380" t="s">
        <v>194</v>
      </c>
      <c r="G314" s="382">
        <f>+G315+G316</f>
        <v>0</v>
      </c>
      <c r="H314" s="382">
        <f t="shared" ref="H314:I314" si="267">+H315+H316</f>
        <v>0</v>
      </c>
      <c r="I314" s="382">
        <f t="shared" si="267"/>
        <v>0</v>
      </c>
      <c r="J314" s="29">
        <f>+J315</f>
        <v>0</v>
      </c>
      <c r="K314" s="51">
        <f>+K315</f>
        <v>0</v>
      </c>
    </row>
    <row r="315" spans="1:11" s="1" customFormat="1" ht="12.75" x14ac:dyDescent="0.2">
      <c r="A315" s="371">
        <v>2</v>
      </c>
      <c r="B315" s="372">
        <v>6</v>
      </c>
      <c r="C315" s="372">
        <v>8</v>
      </c>
      <c r="D315" s="372">
        <v>3</v>
      </c>
      <c r="E315" s="372" t="s">
        <v>202</v>
      </c>
      <c r="F315" s="375" t="s">
        <v>195</v>
      </c>
      <c r="G315" s="374">
        <v>0</v>
      </c>
      <c r="H315" s="374">
        <v>0</v>
      </c>
      <c r="I315" s="374">
        <v>0</v>
      </c>
      <c r="J315" s="351">
        <f>SUBTOTAL(9,G315:I315)</f>
        <v>0</v>
      </c>
      <c r="K315" s="353">
        <f t="shared" si="202"/>
        <v>0</v>
      </c>
    </row>
    <row r="316" spans="1:11" s="1" customFormat="1" ht="12.75" x14ac:dyDescent="0.2">
      <c r="A316" s="371">
        <v>2</v>
      </c>
      <c r="B316" s="372">
        <v>6</v>
      </c>
      <c r="C316" s="372">
        <v>8</v>
      </c>
      <c r="D316" s="372">
        <v>3</v>
      </c>
      <c r="E316" s="372" t="s">
        <v>203</v>
      </c>
      <c r="F316" s="375" t="s">
        <v>196</v>
      </c>
      <c r="G316" s="374">
        <v>0</v>
      </c>
      <c r="H316" s="374">
        <v>0</v>
      </c>
      <c r="I316" s="374">
        <v>0</v>
      </c>
      <c r="J316" s="351">
        <f t="shared" ref="J316:J325" si="268">SUBTOTAL(9,G316:I316)</f>
        <v>0</v>
      </c>
      <c r="K316" s="353">
        <f t="shared" si="202"/>
        <v>0</v>
      </c>
    </row>
    <row r="317" spans="1:11" s="1" customFormat="1" ht="12.75" x14ac:dyDescent="0.2">
      <c r="A317" s="367">
        <v>2</v>
      </c>
      <c r="B317" s="368">
        <v>6</v>
      </c>
      <c r="C317" s="368">
        <v>8</v>
      </c>
      <c r="D317" s="368">
        <v>5</v>
      </c>
      <c r="E317" s="368"/>
      <c r="F317" s="380" t="s">
        <v>197</v>
      </c>
      <c r="G317" s="382">
        <f>+G318</f>
        <v>0</v>
      </c>
      <c r="H317" s="382">
        <f t="shared" ref="H317:I317" si="269">+H318</f>
        <v>0</v>
      </c>
      <c r="I317" s="382">
        <f t="shared" si="269"/>
        <v>0</v>
      </c>
      <c r="J317" s="382">
        <f t="shared" ref="J317:K317" si="270">+J318</f>
        <v>0</v>
      </c>
      <c r="K317" s="51">
        <f t="shared" si="270"/>
        <v>0</v>
      </c>
    </row>
    <row r="318" spans="1:11" s="1" customFormat="1" ht="12.75" x14ac:dyDescent="0.2">
      <c r="A318" s="371">
        <v>2</v>
      </c>
      <c r="B318" s="372">
        <v>6</v>
      </c>
      <c r="C318" s="372">
        <v>8</v>
      </c>
      <c r="D318" s="372">
        <v>5</v>
      </c>
      <c r="E318" s="372" t="s">
        <v>202</v>
      </c>
      <c r="F318" s="375" t="s">
        <v>197</v>
      </c>
      <c r="G318" s="374">
        <v>0</v>
      </c>
      <c r="H318" s="374">
        <v>0</v>
      </c>
      <c r="I318" s="374">
        <v>0</v>
      </c>
      <c r="J318" s="351">
        <f t="shared" si="268"/>
        <v>0</v>
      </c>
      <c r="K318" s="353">
        <f t="shared" si="202"/>
        <v>0</v>
      </c>
    </row>
    <row r="319" spans="1:11" s="1" customFormat="1" ht="12.75" x14ac:dyDescent="0.2">
      <c r="A319" s="367">
        <v>2</v>
      </c>
      <c r="B319" s="368">
        <v>6</v>
      </c>
      <c r="C319" s="368">
        <v>8</v>
      </c>
      <c r="D319" s="368">
        <v>8</v>
      </c>
      <c r="E319" s="368"/>
      <c r="F319" s="369" t="s">
        <v>198</v>
      </c>
      <c r="G319" s="382">
        <f>+G320</f>
        <v>0</v>
      </c>
      <c r="H319" s="382">
        <f t="shared" ref="H319:I319" si="271">+H320</f>
        <v>0</v>
      </c>
      <c r="I319" s="382">
        <f t="shared" si="271"/>
        <v>0</v>
      </c>
      <c r="J319" s="382">
        <f t="shared" ref="J319:K319" si="272">+J320</f>
        <v>0</v>
      </c>
      <c r="K319" s="51">
        <f t="shared" si="272"/>
        <v>0</v>
      </c>
    </row>
    <row r="320" spans="1:11" s="1" customFormat="1" ht="12.75" x14ac:dyDescent="0.2">
      <c r="A320" s="371">
        <v>2</v>
      </c>
      <c r="B320" s="372">
        <v>6</v>
      </c>
      <c r="C320" s="372">
        <v>8</v>
      </c>
      <c r="D320" s="372">
        <v>8</v>
      </c>
      <c r="E320" s="372" t="s">
        <v>202</v>
      </c>
      <c r="F320" s="375" t="s">
        <v>1027</v>
      </c>
      <c r="G320" s="374">
        <v>0</v>
      </c>
      <c r="H320" s="374">
        <v>0</v>
      </c>
      <c r="I320" s="374">
        <v>0</v>
      </c>
      <c r="J320" s="351">
        <f t="shared" si="268"/>
        <v>0</v>
      </c>
      <c r="K320" s="353">
        <f t="shared" si="202"/>
        <v>0</v>
      </c>
    </row>
    <row r="321" spans="1:11" s="1" customFormat="1" ht="12.75" x14ac:dyDescent="0.2">
      <c r="A321" s="367">
        <v>2</v>
      </c>
      <c r="B321" s="368">
        <v>6</v>
      </c>
      <c r="C321" s="368">
        <v>8</v>
      </c>
      <c r="D321" s="368">
        <v>9</v>
      </c>
      <c r="E321" s="368"/>
      <c r="F321" s="369" t="s">
        <v>199</v>
      </c>
      <c r="G321" s="382">
        <f>+G322</f>
        <v>0</v>
      </c>
      <c r="H321" s="382">
        <f t="shared" ref="H321:I321" si="273">+H322</f>
        <v>0</v>
      </c>
      <c r="I321" s="382">
        <f t="shared" si="273"/>
        <v>0</v>
      </c>
      <c r="J321" s="382">
        <f t="shared" ref="J321:K321" si="274">+J322</f>
        <v>0</v>
      </c>
      <c r="K321" s="51">
        <f t="shared" si="274"/>
        <v>0</v>
      </c>
    </row>
    <row r="322" spans="1:11" s="1" customFormat="1" ht="12.75" x14ac:dyDescent="0.2">
      <c r="A322" s="371">
        <v>2</v>
      </c>
      <c r="B322" s="372">
        <v>6</v>
      </c>
      <c r="C322" s="372">
        <v>8</v>
      </c>
      <c r="D322" s="372">
        <v>9</v>
      </c>
      <c r="E322" s="372" t="s">
        <v>202</v>
      </c>
      <c r="F322" s="375" t="s">
        <v>199</v>
      </c>
      <c r="G322" s="374">
        <v>0</v>
      </c>
      <c r="H322" s="27">
        <v>0</v>
      </c>
      <c r="I322" s="27">
        <v>0</v>
      </c>
      <c r="J322" s="351">
        <f t="shared" si="268"/>
        <v>0</v>
      </c>
      <c r="K322" s="353">
        <f t="shared" ref="K322:K326" si="275">IFERROR(J322/$J$18*100,"0.00")</f>
        <v>0</v>
      </c>
    </row>
    <row r="323" spans="1:11" s="1" customFormat="1" ht="12.75" x14ac:dyDescent="0.2">
      <c r="A323" s="359">
        <v>2</v>
      </c>
      <c r="B323" s="360">
        <v>7</v>
      </c>
      <c r="C323" s="360"/>
      <c r="D323" s="360"/>
      <c r="E323" s="360"/>
      <c r="F323" s="361" t="s">
        <v>175</v>
      </c>
      <c r="G323" s="362">
        <f>+G324</f>
        <v>0</v>
      </c>
      <c r="H323" s="362">
        <f t="shared" ref="H323:I325" si="276">+H324</f>
        <v>0</v>
      </c>
      <c r="I323" s="362">
        <f t="shared" si="276"/>
        <v>0</v>
      </c>
      <c r="J323" s="362">
        <f t="shared" ref="J323:K324" si="277">+J324</f>
        <v>0</v>
      </c>
      <c r="K323" s="389">
        <f t="shared" si="277"/>
        <v>0</v>
      </c>
    </row>
    <row r="324" spans="1:11" s="1" customFormat="1" ht="12.75" x14ac:dyDescent="0.2">
      <c r="A324" s="363">
        <v>2</v>
      </c>
      <c r="B324" s="364">
        <v>7</v>
      </c>
      <c r="C324" s="364">
        <v>1</v>
      </c>
      <c r="D324" s="364"/>
      <c r="E324" s="364"/>
      <c r="F324" s="365" t="s">
        <v>200</v>
      </c>
      <c r="G324" s="366">
        <f>+G325</f>
        <v>0</v>
      </c>
      <c r="H324" s="366">
        <f t="shared" si="276"/>
        <v>0</v>
      </c>
      <c r="I324" s="366">
        <f t="shared" si="276"/>
        <v>0</v>
      </c>
      <c r="J324" s="366">
        <f t="shared" si="277"/>
        <v>0</v>
      </c>
      <c r="K324" s="387">
        <f t="shared" si="277"/>
        <v>0</v>
      </c>
    </row>
    <row r="325" spans="1:11" s="1" customFormat="1" ht="12.75" x14ac:dyDescent="0.2">
      <c r="A325" s="367">
        <v>2</v>
      </c>
      <c r="B325" s="368">
        <v>7</v>
      </c>
      <c r="C325" s="368">
        <v>1</v>
      </c>
      <c r="D325" s="368">
        <v>2</v>
      </c>
      <c r="E325" s="368"/>
      <c r="F325" s="380" t="s">
        <v>201</v>
      </c>
      <c r="G325" s="382">
        <f>+G326</f>
        <v>0</v>
      </c>
      <c r="H325" s="382">
        <f t="shared" si="276"/>
        <v>0</v>
      </c>
      <c r="I325" s="382">
        <f t="shared" si="276"/>
        <v>0</v>
      </c>
      <c r="J325" s="351">
        <f t="shared" si="268"/>
        <v>0</v>
      </c>
      <c r="K325" s="51">
        <f t="shared" ref="K325" si="278">+K326</f>
        <v>0</v>
      </c>
    </row>
    <row r="326" spans="1:11" s="1" customFormat="1" ht="12.75" x14ac:dyDescent="0.2">
      <c r="A326" s="46">
        <v>2</v>
      </c>
      <c r="B326" s="47">
        <v>7</v>
      </c>
      <c r="C326" s="47">
        <v>1</v>
      </c>
      <c r="D326" s="47">
        <v>2</v>
      </c>
      <c r="E326" s="47" t="s">
        <v>202</v>
      </c>
      <c r="F326" s="48" t="s">
        <v>201</v>
      </c>
      <c r="G326" s="421">
        <v>0</v>
      </c>
      <c r="H326" s="421">
        <v>0</v>
      </c>
      <c r="I326" s="421">
        <v>0</v>
      </c>
      <c r="J326" s="390">
        <f>SUBTOTAL(9,G326:I326)</f>
        <v>0</v>
      </c>
      <c r="K326" s="391">
        <f t="shared" si="275"/>
        <v>0</v>
      </c>
    </row>
    <row r="327" spans="1:11" s="61" customFormat="1" x14ac:dyDescent="0.3">
      <c r="A327" s="62"/>
      <c r="B327" s="62"/>
      <c r="C327" s="62"/>
      <c r="D327" s="62"/>
      <c r="E327" s="62"/>
      <c r="F327" s="62"/>
      <c r="G327" s="62"/>
      <c r="H327" s="62"/>
      <c r="I327" s="62"/>
      <c r="J327" s="62"/>
    </row>
    <row r="328" spans="1:11" s="61" customFormat="1" x14ac:dyDescent="0.3">
      <c r="A328" s="62"/>
      <c r="B328" s="62"/>
      <c r="C328" s="62"/>
      <c r="D328" s="62"/>
      <c r="E328" s="62"/>
      <c r="F328" s="62"/>
      <c r="G328" s="62"/>
      <c r="H328" s="62"/>
      <c r="I328" s="62"/>
      <c r="J328" s="62"/>
    </row>
    <row r="329" spans="1:11" s="61" customFormat="1" x14ac:dyDescent="0.3">
      <c r="A329" s="62"/>
      <c r="B329" s="62"/>
      <c r="C329" s="62"/>
      <c r="D329" s="62"/>
      <c r="E329" s="62"/>
      <c r="F329" s="62"/>
      <c r="G329" s="62"/>
      <c r="H329" s="62"/>
      <c r="I329" s="62"/>
      <c r="J329" s="62"/>
    </row>
    <row r="330" spans="1:11" s="61" customFormat="1" x14ac:dyDescent="0.3">
      <c r="A330" s="62"/>
      <c r="B330" s="62"/>
      <c r="C330" s="62"/>
      <c r="D330" s="62"/>
      <c r="E330" s="62"/>
      <c r="F330" s="62"/>
      <c r="G330" s="62"/>
      <c r="H330" s="62"/>
      <c r="I330" s="62"/>
      <c r="J330" s="62"/>
    </row>
    <row r="331" spans="1:11" s="61" customFormat="1" x14ac:dyDescent="0.3">
      <c r="A331" s="62"/>
      <c r="B331" s="62"/>
      <c r="C331" s="62"/>
      <c r="D331" s="62"/>
      <c r="E331" s="62"/>
      <c r="F331" s="62"/>
      <c r="G331" s="62"/>
      <c r="H331" s="62"/>
      <c r="I331" s="62"/>
      <c r="J331" s="62"/>
    </row>
    <row r="332" spans="1:11" s="61" customFormat="1" x14ac:dyDescent="0.3">
      <c r="A332" s="62"/>
      <c r="B332" s="62"/>
      <c r="C332" s="62"/>
      <c r="D332" s="62"/>
      <c r="E332" s="62"/>
      <c r="F332" s="62"/>
      <c r="G332" s="62"/>
      <c r="H332" s="62"/>
      <c r="I332" s="62"/>
      <c r="J332" s="62"/>
    </row>
    <row r="333" spans="1:11" s="61" customFormat="1" x14ac:dyDescent="0.3">
      <c r="A333" s="62"/>
      <c r="B333" s="62"/>
      <c r="C333" s="62"/>
      <c r="D333" s="62"/>
      <c r="E333" s="62"/>
      <c r="F333" s="62"/>
      <c r="G333" s="62"/>
      <c r="H333" s="62"/>
      <c r="I333" s="62"/>
      <c r="J333" s="62"/>
    </row>
    <row r="334" spans="1:11" s="61" customFormat="1" x14ac:dyDescent="0.3">
      <c r="A334" s="62"/>
      <c r="B334" s="62"/>
      <c r="C334" s="62"/>
      <c r="D334" s="62"/>
      <c r="E334" s="62"/>
      <c r="F334" s="62"/>
      <c r="G334" s="62"/>
      <c r="H334" s="62"/>
      <c r="I334" s="62"/>
      <c r="J334" s="62"/>
    </row>
    <row r="335" spans="1:11" s="61" customFormat="1" x14ac:dyDescent="0.3">
      <c r="A335" s="62"/>
      <c r="B335" s="62"/>
      <c r="C335" s="62"/>
      <c r="D335" s="62"/>
      <c r="E335" s="62"/>
      <c r="F335" s="62"/>
      <c r="G335" s="62"/>
      <c r="H335" s="62"/>
      <c r="I335" s="62"/>
      <c r="J335" s="62"/>
    </row>
    <row r="336" spans="1:11" s="61" customFormat="1" x14ac:dyDescent="0.3">
      <c r="A336" s="62"/>
      <c r="B336" s="62"/>
      <c r="C336" s="62"/>
      <c r="D336" s="62"/>
      <c r="E336" s="62"/>
      <c r="F336" s="62"/>
      <c r="G336" s="62"/>
      <c r="H336" s="62"/>
      <c r="I336" s="62"/>
      <c r="J336" s="62"/>
    </row>
    <row r="337" spans="1:10" s="61" customFormat="1" x14ac:dyDescent="0.3">
      <c r="A337" s="62"/>
      <c r="B337" s="62"/>
      <c r="C337" s="62"/>
      <c r="D337" s="62"/>
      <c r="E337" s="62"/>
      <c r="F337" s="62"/>
      <c r="G337" s="62"/>
      <c r="H337" s="62"/>
      <c r="I337" s="62"/>
      <c r="J337" s="62"/>
    </row>
    <row r="338" spans="1:10" s="61" customFormat="1" x14ac:dyDescent="0.3">
      <c r="A338" s="62"/>
      <c r="B338" s="62"/>
      <c r="C338" s="62"/>
      <c r="D338" s="62"/>
      <c r="E338" s="62"/>
      <c r="F338" s="62"/>
      <c r="G338" s="62"/>
      <c r="H338" s="62"/>
      <c r="I338" s="62"/>
      <c r="J338" s="62"/>
    </row>
    <row r="339" spans="1:10" s="61" customFormat="1" x14ac:dyDescent="0.3">
      <c r="A339" s="62"/>
      <c r="B339" s="62"/>
      <c r="C339" s="62"/>
      <c r="D339" s="62"/>
      <c r="E339" s="62"/>
      <c r="F339" s="62"/>
      <c r="G339" s="62"/>
      <c r="H339" s="62"/>
      <c r="I339" s="62"/>
      <c r="J339" s="62"/>
    </row>
    <row r="340" spans="1:10" s="61" customFormat="1" x14ac:dyDescent="0.3">
      <c r="A340" s="62"/>
      <c r="B340" s="62"/>
      <c r="C340" s="62"/>
      <c r="D340" s="62"/>
      <c r="E340" s="62"/>
      <c r="F340" s="62"/>
      <c r="G340" s="62"/>
      <c r="H340" s="62"/>
      <c r="I340" s="62"/>
      <c r="J340" s="62"/>
    </row>
    <row r="341" spans="1:10" s="61" customFormat="1" x14ac:dyDescent="0.3">
      <c r="A341" s="62"/>
      <c r="B341" s="62"/>
      <c r="C341" s="62"/>
      <c r="D341" s="62"/>
      <c r="E341" s="62"/>
      <c r="F341" s="62"/>
      <c r="G341" s="62"/>
      <c r="H341" s="62"/>
      <c r="I341" s="62"/>
      <c r="J341" s="62"/>
    </row>
    <row r="342" spans="1:10" s="61" customFormat="1" x14ac:dyDescent="0.3">
      <c r="A342" s="62"/>
      <c r="B342" s="62"/>
      <c r="C342" s="62"/>
      <c r="D342" s="62"/>
      <c r="E342" s="62"/>
      <c r="F342" s="62"/>
      <c r="G342" s="62"/>
      <c r="H342" s="62"/>
      <c r="I342" s="62"/>
      <c r="J342" s="62"/>
    </row>
    <row r="343" spans="1:10" s="61" customFormat="1" x14ac:dyDescent="0.3">
      <c r="A343" s="62"/>
      <c r="B343" s="62"/>
      <c r="C343" s="62"/>
      <c r="D343" s="62"/>
      <c r="E343" s="62"/>
      <c r="F343" s="62"/>
      <c r="G343" s="62"/>
      <c r="H343" s="62"/>
      <c r="I343" s="62"/>
      <c r="J343" s="62"/>
    </row>
    <row r="344" spans="1:10" s="61" customFormat="1" x14ac:dyDescent="0.3">
      <c r="A344" s="62"/>
      <c r="B344" s="62"/>
      <c r="C344" s="62"/>
      <c r="D344" s="62"/>
      <c r="E344" s="62"/>
      <c r="F344" s="62"/>
      <c r="G344" s="62"/>
      <c r="H344" s="62"/>
      <c r="I344" s="62"/>
      <c r="J344" s="62"/>
    </row>
    <row r="345" spans="1:10" s="61" customFormat="1" x14ac:dyDescent="0.3">
      <c r="A345" s="62"/>
      <c r="B345" s="62"/>
      <c r="C345" s="62"/>
      <c r="D345" s="62"/>
      <c r="E345" s="62"/>
      <c r="F345" s="62"/>
      <c r="G345" s="62"/>
      <c r="H345" s="62"/>
      <c r="I345" s="62"/>
      <c r="J345" s="62"/>
    </row>
    <row r="346" spans="1:10" s="61" customFormat="1" x14ac:dyDescent="0.3">
      <c r="A346" s="62"/>
      <c r="B346" s="62"/>
      <c r="C346" s="62"/>
      <c r="D346" s="62"/>
      <c r="E346" s="62"/>
      <c r="F346" s="62"/>
      <c r="G346" s="62"/>
      <c r="H346" s="62"/>
      <c r="I346" s="62"/>
      <c r="J346" s="62"/>
    </row>
    <row r="347" spans="1:10" s="61" customFormat="1" x14ac:dyDescent="0.3">
      <c r="A347" s="62"/>
      <c r="B347" s="62"/>
      <c r="C347" s="62"/>
      <c r="D347" s="62"/>
      <c r="E347" s="62"/>
      <c r="F347" s="62"/>
      <c r="G347" s="62"/>
      <c r="H347" s="62"/>
      <c r="I347" s="62"/>
      <c r="J347" s="62"/>
    </row>
    <row r="348" spans="1:10" s="61" customFormat="1" x14ac:dyDescent="0.3">
      <c r="A348" s="62"/>
      <c r="B348" s="62"/>
      <c r="C348" s="62"/>
      <c r="D348" s="62"/>
      <c r="E348" s="62"/>
      <c r="F348" s="62"/>
      <c r="G348" s="62"/>
      <c r="H348" s="62"/>
      <c r="I348" s="62"/>
      <c r="J348" s="62"/>
    </row>
    <row r="349" spans="1:10" s="61" customFormat="1" x14ac:dyDescent="0.3">
      <c r="A349" s="62"/>
      <c r="B349" s="62"/>
      <c r="C349" s="62"/>
      <c r="D349" s="62"/>
      <c r="E349" s="62"/>
      <c r="F349" s="62"/>
      <c r="G349" s="62"/>
      <c r="H349" s="62"/>
      <c r="I349" s="62"/>
      <c r="J349" s="62"/>
    </row>
    <row r="350" spans="1:10" s="61" customFormat="1" x14ac:dyDescent="0.3">
      <c r="A350" s="62"/>
      <c r="B350" s="62"/>
      <c r="C350" s="62"/>
      <c r="D350" s="62"/>
      <c r="E350" s="62"/>
      <c r="F350" s="62"/>
      <c r="G350" s="62"/>
      <c r="H350" s="62"/>
      <c r="I350" s="62"/>
      <c r="J350" s="62"/>
    </row>
    <row r="351" spans="1:10" s="61" customFormat="1" x14ac:dyDescent="0.3">
      <c r="A351" s="62"/>
      <c r="B351" s="62"/>
      <c r="C351" s="62"/>
      <c r="D351" s="62"/>
      <c r="E351" s="62"/>
      <c r="F351" s="62"/>
      <c r="G351" s="62"/>
      <c r="H351" s="62"/>
      <c r="I351" s="62"/>
      <c r="J351" s="62"/>
    </row>
    <row r="352" spans="1:10" s="61" customFormat="1" x14ac:dyDescent="0.3">
      <c r="A352" s="62"/>
      <c r="B352" s="62"/>
      <c r="C352" s="62"/>
      <c r="D352" s="62"/>
      <c r="E352" s="62"/>
      <c r="F352" s="62"/>
      <c r="G352" s="62"/>
      <c r="H352" s="62"/>
      <c r="I352" s="62"/>
      <c r="J352" s="62"/>
    </row>
    <row r="353" spans="1:10" s="61" customFormat="1" x14ac:dyDescent="0.3">
      <c r="A353" s="62"/>
      <c r="B353" s="62"/>
      <c r="C353" s="62"/>
      <c r="D353" s="62"/>
      <c r="E353" s="62"/>
      <c r="F353" s="62"/>
      <c r="G353" s="62"/>
      <c r="H353" s="62"/>
      <c r="I353" s="62"/>
      <c r="J353" s="62"/>
    </row>
    <row r="354" spans="1:10" s="61" customFormat="1" x14ac:dyDescent="0.3">
      <c r="A354" s="62"/>
      <c r="B354" s="62"/>
      <c r="C354" s="62"/>
      <c r="D354" s="62"/>
      <c r="E354" s="62"/>
      <c r="F354" s="62"/>
      <c r="G354" s="62"/>
      <c r="H354" s="62"/>
      <c r="I354" s="62"/>
      <c r="J354" s="62"/>
    </row>
    <row r="355" spans="1:10" s="61" customFormat="1" x14ac:dyDescent="0.3">
      <c r="A355" s="62"/>
      <c r="B355" s="62"/>
      <c r="C355" s="62"/>
      <c r="D355" s="62"/>
      <c r="E355" s="62"/>
      <c r="F355" s="62"/>
      <c r="G355" s="62"/>
      <c r="H355" s="62"/>
      <c r="I355" s="62"/>
      <c r="J355" s="62"/>
    </row>
    <row r="356" spans="1:10" s="61" customFormat="1" x14ac:dyDescent="0.3">
      <c r="A356" s="62"/>
      <c r="B356" s="62"/>
      <c r="C356" s="62"/>
      <c r="D356" s="62"/>
      <c r="E356" s="62"/>
      <c r="F356" s="62"/>
      <c r="G356" s="62"/>
      <c r="H356" s="62"/>
      <c r="I356" s="62"/>
      <c r="J356" s="62"/>
    </row>
    <row r="357" spans="1:10" s="61" customFormat="1" x14ac:dyDescent="0.3">
      <c r="A357" s="62"/>
      <c r="B357" s="62"/>
      <c r="C357" s="62"/>
      <c r="D357" s="62"/>
      <c r="E357" s="62"/>
      <c r="F357" s="62"/>
      <c r="G357" s="62"/>
      <c r="H357" s="62"/>
      <c r="I357" s="62"/>
      <c r="J357" s="62"/>
    </row>
    <row r="358" spans="1:10" s="61" customFormat="1" x14ac:dyDescent="0.3">
      <c r="A358" s="62"/>
      <c r="B358" s="62"/>
      <c r="C358" s="62"/>
      <c r="D358" s="62"/>
      <c r="E358" s="62"/>
      <c r="F358" s="62"/>
      <c r="G358" s="62"/>
      <c r="H358" s="62"/>
      <c r="I358" s="62"/>
      <c r="J358" s="62"/>
    </row>
    <row r="359" spans="1:10" s="61" customFormat="1" x14ac:dyDescent="0.3">
      <c r="A359" s="62"/>
      <c r="B359" s="62"/>
      <c r="C359" s="62"/>
      <c r="D359" s="62"/>
      <c r="E359" s="62"/>
      <c r="F359" s="62"/>
      <c r="G359" s="62"/>
      <c r="H359" s="62"/>
      <c r="I359" s="62"/>
      <c r="J359" s="62"/>
    </row>
    <row r="360" spans="1:10" s="61" customFormat="1" x14ac:dyDescent="0.3">
      <c r="A360" s="62"/>
      <c r="B360" s="62"/>
      <c r="C360" s="62"/>
      <c r="D360" s="62"/>
      <c r="E360" s="62"/>
      <c r="F360" s="62"/>
      <c r="G360" s="62"/>
      <c r="H360" s="62"/>
      <c r="I360" s="62"/>
      <c r="J360" s="62"/>
    </row>
    <row r="361" spans="1:10" s="61" customFormat="1" x14ac:dyDescent="0.3">
      <c r="A361" s="62"/>
      <c r="B361" s="62"/>
      <c r="C361" s="62"/>
      <c r="D361" s="62"/>
      <c r="E361" s="62"/>
      <c r="F361" s="62"/>
      <c r="G361" s="62"/>
      <c r="H361" s="62"/>
      <c r="I361" s="62"/>
      <c r="J361" s="62"/>
    </row>
    <row r="362" spans="1:10" s="61" customFormat="1" x14ac:dyDescent="0.3">
      <c r="A362" s="62"/>
      <c r="B362" s="62"/>
      <c r="C362" s="62"/>
      <c r="D362" s="62"/>
      <c r="E362" s="62"/>
      <c r="F362" s="62"/>
      <c r="G362" s="62"/>
      <c r="H362" s="62"/>
      <c r="I362" s="62"/>
      <c r="J362" s="62"/>
    </row>
    <row r="363" spans="1:10" s="61" customFormat="1" x14ac:dyDescent="0.3">
      <c r="A363" s="62"/>
      <c r="B363" s="62"/>
      <c r="C363" s="62"/>
      <c r="D363" s="62"/>
      <c r="E363" s="62"/>
      <c r="F363" s="62"/>
      <c r="G363" s="62"/>
      <c r="H363" s="62"/>
      <c r="I363" s="62"/>
      <c r="J363" s="62"/>
    </row>
    <row r="364" spans="1:10" s="61" customFormat="1" x14ac:dyDescent="0.3">
      <c r="A364" s="62"/>
      <c r="B364" s="62"/>
      <c r="C364" s="62"/>
      <c r="D364" s="62"/>
      <c r="E364" s="62"/>
      <c r="F364" s="62"/>
      <c r="G364" s="62"/>
      <c r="H364" s="62"/>
      <c r="I364" s="62"/>
      <c r="J364" s="62"/>
    </row>
    <row r="365" spans="1:10" s="61" customFormat="1" x14ac:dyDescent="0.3">
      <c r="A365" s="62"/>
      <c r="B365" s="62"/>
      <c r="C365" s="62"/>
      <c r="D365" s="62"/>
      <c r="E365" s="62"/>
      <c r="F365" s="62"/>
      <c r="G365" s="62"/>
      <c r="H365" s="62"/>
      <c r="I365" s="62"/>
      <c r="J365" s="62"/>
    </row>
    <row r="366" spans="1:10" s="61" customFormat="1" x14ac:dyDescent="0.3">
      <c r="A366" s="62"/>
      <c r="B366" s="62"/>
      <c r="C366" s="62"/>
      <c r="D366" s="62"/>
      <c r="E366" s="62"/>
      <c r="F366" s="62"/>
      <c r="G366" s="62"/>
      <c r="H366" s="62"/>
      <c r="I366" s="62"/>
      <c r="J366" s="62"/>
    </row>
    <row r="367" spans="1:10" s="61" customFormat="1" x14ac:dyDescent="0.3">
      <c r="A367" s="62"/>
      <c r="B367" s="62"/>
      <c r="C367" s="62"/>
      <c r="D367" s="62"/>
      <c r="E367" s="62"/>
      <c r="F367" s="62"/>
      <c r="G367" s="62"/>
      <c r="H367" s="62"/>
      <c r="I367" s="62"/>
      <c r="J367" s="62"/>
    </row>
    <row r="368" spans="1:10" s="61" customFormat="1" x14ac:dyDescent="0.3">
      <c r="A368" s="62"/>
      <c r="B368" s="62"/>
      <c r="C368" s="62"/>
      <c r="D368" s="62"/>
      <c r="E368" s="62"/>
      <c r="F368" s="62"/>
      <c r="G368" s="62"/>
      <c r="H368" s="62"/>
      <c r="I368" s="62"/>
      <c r="J368" s="62"/>
    </row>
    <row r="369" spans="1:10" s="61" customFormat="1" x14ac:dyDescent="0.3">
      <c r="A369" s="62"/>
      <c r="B369" s="62"/>
      <c r="C369" s="62"/>
      <c r="D369" s="62"/>
      <c r="E369" s="62"/>
      <c r="F369" s="62"/>
      <c r="G369" s="62"/>
      <c r="H369" s="62"/>
      <c r="I369" s="62"/>
      <c r="J369" s="62"/>
    </row>
    <row r="370" spans="1:10" s="61" customFormat="1" x14ac:dyDescent="0.3">
      <c r="A370" s="62"/>
      <c r="B370" s="62"/>
      <c r="C370" s="62"/>
      <c r="D370" s="62"/>
      <c r="E370" s="62"/>
      <c r="F370" s="62"/>
      <c r="G370" s="62"/>
      <c r="H370" s="62"/>
      <c r="I370" s="62"/>
      <c r="J370" s="62"/>
    </row>
    <row r="371" spans="1:10" s="61" customFormat="1" x14ac:dyDescent="0.3">
      <c r="A371" s="62"/>
      <c r="B371" s="62"/>
      <c r="C371" s="62"/>
      <c r="D371" s="62"/>
      <c r="E371" s="62"/>
      <c r="F371" s="62"/>
      <c r="G371" s="62"/>
      <c r="H371" s="62"/>
      <c r="I371" s="62"/>
      <c r="J371" s="62"/>
    </row>
    <row r="372" spans="1:10" s="61" customFormat="1" x14ac:dyDescent="0.3">
      <c r="A372" s="62"/>
      <c r="B372" s="62"/>
      <c r="C372" s="62"/>
      <c r="D372" s="62"/>
      <c r="E372" s="62"/>
      <c r="F372" s="62"/>
      <c r="G372" s="62"/>
      <c r="H372" s="62"/>
      <c r="I372" s="62"/>
      <c r="J372" s="62"/>
    </row>
    <row r="373" spans="1:10" s="61" customFormat="1" x14ac:dyDescent="0.3">
      <c r="A373" s="62"/>
      <c r="B373" s="62"/>
      <c r="C373" s="62"/>
      <c r="D373" s="62"/>
      <c r="E373" s="62"/>
      <c r="F373" s="62"/>
      <c r="G373" s="62"/>
      <c r="H373" s="62"/>
      <c r="I373" s="62"/>
      <c r="J373" s="62"/>
    </row>
    <row r="374" spans="1:10" s="61" customFormat="1" x14ac:dyDescent="0.3">
      <c r="A374" s="62"/>
      <c r="B374" s="62"/>
      <c r="C374" s="62"/>
      <c r="D374" s="62"/>
      <c r="E374" s="62"/>
      <c r="F374" s="62"/>
      <c r="G374" s="62"/>
      <c r="H374" s="62"/>
      <c r="I374" s="62"/>
      <c r="J374" s="62"/>
    </row>
    <row r="375" spans="1:10" s="61" customFormat="1" x14ac:dyDescent="0.3">
      <c r="A375" s="62"/>
      <c r="B375" s="62"/>
      <c r="C375" s="62"/>
      <c r="D375" s="62"/>
      <c r="E375" s="62"/>
      <c r="F375" s="62"/>
      <c r="G375" s="62"/>
      <c r="H375" s="62"/>
      <c r="I375" s="62"/>
      <c r="J375" s="62"/>
    </row>
    <row r="376" spans="1:10" s="61" customFormat="1" x14ac:dyDescent="0.3">
      <c r="A376" s="62"/>
      <c r="B376" s="62"/>
      <c r="C376" s="62"/>
      <c r="D376" s="62"/>
      <c r="E376" s="62"/>
      <c r="F376" s="62"/>
      <c r="G376" s="62"/>
      <c r="H376" s="62"/>
      <c r="I376" s="62"/>
      <c r="J376" s="62"/>
    </row>
    <row r="377" spans="1:10" s="61" customFormat="1" x14ac:dyDescent="0.3">
      <c r="A377" s="62"/>
      <c r="B377" s="62"/>
      <c r="C377" s="62"/>
      <c r="D377" s="62"/>
      <c r="E377" s="62"/>
      <c r="F377" s="62"/>
      <c r="G377" s="62"/>
      <c r="H377" s="62"/>
      <c r="I377" s="62"/>
      <c r="J377" s="62"/>
    </row>
    <row r="378" spans="1:10" s="61" customFormat="1" x14ac:dyDescent="0.3">
      <c r="A378" s="62"/>
      <c r="B378" s="62"/>
      <c r="C378" s="62"/>
      <c r="D378" s="62"/>
      <c r="E378" s="62"/>
      <c r="F378" s="62"/>
      <c r="G378" s="62"/>
      <c r="H378" s="62"/>
      <c r="I378" s="62"/>
      <c r="J378" s="62"/>
    </row>
    <row r="379" spans="1:10" s="61" customFormat="1" x14ac:dyDescent="0.3">
      <c r="A379" s="62"/>
      <c r="B379" s="62"/>
      <c r="C379" s="62"/>
      <c r="D379" s="62"/>
      <c r="E379" s="62"/>
      <c r="F379" s="62"/>
      <c r="G379" s="62"/>
      <c r="H379" s="62"/>
      <c r="I379" s="62"/>
      <c r="J379" s="62"/>
    </row>
    <row r="380" spans="1:10" s="61" customFormat="1" x14ac:dyDescent="0.3">
      <c r="A380" s="62"/>
      <c r="B380" s="62"/>
      <c r="C380" s="62"/>
      <c r="D380" s="62"/>
      <c r="E380" s="62"/>
      <c r="F380" s="62"/>
      <c r="G380" s="62"/>
      <c r="H380" s="62"/>
      <c r="I380" s="62"/>
      <c r="J380" s="62"/>
    </row>
    <row r="381" spans="1:10" s="61" customFormat="1" x14ac:dyDescent="0.3">
      <c r="A381" s="62"/>
      <c r="B381" s="62"/>
      <c r="C381" s="62"/>
      <c r="D381" s="62"/>
      <c r="E381" s="62"/>
      <c r="F381" s="62"/>
      <c r="G381" s="62"/>
      <c r="H381" s="62"/>
      <c r="I381" s="62"/>
      <c r="J381" s="62"/>
    </row>
    <row r="382" spans="1:10" s="61" customFormat="1" x14ac:dyDescent="0.3">
      <c r="A382" s="62"/>
      <c r="B382" s="62"/>
      <c r="C382" s="62"/>
      <c r="D382" s="62"/>
      <c r="E382" s="62"/>
      <c r="F382" s="62"/>
      <c r="G382" s="62"/>
      <c r="H382" s="62"/>
      <c r="I382" s="62"/>
      <c r="J382" s="62"/>
    </row>
    <row r="383" spans="1:10" s="61" customFormat="1" x14ac:dyDescent="0.3">
      <c r="A383" s="62"/>
      <c r="B383" s="62"/>
      <c r="C383" s="62"/>
      <c r="D383" s="62"/>
      <c r="E383" s="62"/>
      <c r="F383" s="62"/>
      <c r="G383" s="62"/>
      <c r="H383" s="62"/>
      <c r="I383" s="62"/>
      <c r="J383" s="62"/>
    </row>
    <row r="384" spans="1:10" s="61" customFormat="1" x14ac:dyDescent="0.3">
      <c r="A384" s="62"/>
      <c r="B384" s="62"/>
      <c r="C384" s="62"/>
      <c r="D384" s="62"/>
      <c r="E384" s="62"/>
      <c r="F384" s="62"/>
      <c r="G384" s="62"/>
      <c r="H384" s="62"/>
      <c r="I384" s="62"/>
      <c r="J384" s="62"/>
    </row>
    <row r="385" spans="1:10" s="61" customFormat="1" x14ac:dyDescent="0.3">
      <c r="A385" s="62"/>
      <c r="B385" s="62"/>
      <c r="C385" s="62"/>
      <c r="D385" s="62"/>
      <c r="E385" s="62"/>
      <c r="F385" s="62"/>
      <c r="G385" s="62"/>
      <c r="H385" s="62"/>
      <c r="I385" s="62"/>
      <c r="J385" s="62"/>
    </row>
    <row r="386" spans="1:10" s="61" customFormat="1" x14ac:dyDescent="0.3">
      <c r="A386" s="62"/>
      <c r="B386" s="62"/>
      <c r="C386" s="62"/>
      <c r="D386" s="62"/>
      <c r="E386" s="62"/>
      <c r="F386" s="62"/>
      <c r="G386" s="62"/>
      <c r="H386" s="62"/>
      <c r="I386" s="62"/>
      <c r="J386" s="62"/>
    </row>
    <row r="387" spans="1:10" s="61" customFormat="1" x14ac:dyDescent="0.3">
      <c r="A387" s="62"/>
      <c r="B387" s="62"/>
      <c r="C387" s="62"/>
      <c r="D387" s="62"/>
      <c r="E387" s="62"/>
      <c r="F387" s="62"/>
      <c r="G387" s="62"/>
      <c r="H387" s="62"/>
      <c r="I387" s="62"/>
      <c r="J387" s="62"/>
    </row>
    <row r="388" spans="1:10" s="61" customFormat="1" x14ac:dyDescent="0.3">
      <c r="A388" s="62"/>
      <c r="B388" s="62"/>
      <c r="C388" s="62"/>
      <c r="D388" s="62"/>
      <c r="E388" s="62"/>
      <c r="F388" s="62"/>
      <c r="G388" s="62"/>
      <c r="H388" s="62"/>
      <c r="I388" s="62"/>
      <c r="J388" s="62"/>
    </row>
    <row r="389" spans="1:10" s="61" customFormat="1" x14ac:dyDescent="0.3">
      <c r="A389" s="62"/>
      <c r="B389" s="62"/>
      <c r="C389" s="62"/>
      <c r="D389" s="62"/>
      <c r="E389" s="62"/>
      <c r="F389" s="62"/>
      <c r="G389" s="62"/>
      <c r="H389" s="62"/>
      <c r="I389" s="62"/>
      <c r="J389" s="62"/>
    </row>
    <row r="390" spans="1:10" s="61" customFormat="1" x14ac:dyDescent="0.3">
      <c r="A390" s="62"/>
      <c r="B390" s="62"/>
      <c r="C390" s="62"/>
      <c r="D390" s="62"/>
      <c r="E390" s="62"/>
      <c r="F390" s="62"/>
      <c r="G390" s="62"/>
      <c r="H390" s="62"/>
      <c r="I390" s="62"/>
      <c r="J390" s="62"/>
    </row>
    <row r="391" spans="1:10" s="61" customFormat="1" x14ac:dyDescent="0.3">
      <c r="A391" s="62"/>
      <c r="B391" s="62"/>
      <c r="C391" s="62"/>
      <c r="D391" s="62"/>
      <c r="E391" s="62"/>
      <c r="F391" s="62"/>
      <c r="G391" s="62"/>
      <c r="H391" s="62"/>
      <c r="I391" s="62"/>
      <c r="J391" s="62"/>
    </row>
    <row r="392" spans="1:10" s="61" customFormat="1" x14ac:dyDescent="0.3">
      <c r="A392" s="62"/>
      <c r="B392" s="62"/>
      <c r="C392" s="62"/>
      <c r="D392" s="62"/>
      <c r="E392" s="62"/>
      <c r="F392" s="62"/>
      <c r="G392" s="62"/>
      <c r="H392" s="62"/>
      <c r="I392" s="62"/>
      <c r="J392" s="62"/>
    </row>
    <row r="393" spans="1:10" s="61" customFormat="1" x14ac:dyDescent="0.3">
      <c r="A393" s="62"/>
      <c r="B393" s="62"/>
      <c r="C393" s="62"/>
      <c r="D393" s="62"/>
      <c r="E393" s="62"/>
      <c r="F393" s="62"/>
      <c r="G393" s="62"/>
      <c r="H393" s="62"/>
      <c r="I393" s="62"/>
      <c r="J393" s="62"/>
    </row>
    <row r="394" spans="1:10" s="61" customFormat="1" x14ac:dyDescent="0.3">
      <c r="A394" s="62"/>
      <c r="B394" s="62"/>
      <c r="C394" s="62"/>
      <c r="D394" s="62"/>
      <c r="E394" s="62"/>
      <c r="F394" s="62"/>
      <c r="G394" s="62"/>
      <c r="H394" s="62"/>
      <c r="I394" s="62"/>
      <c r="J394" s="62"/>
    </row>
    <row r="395" spans="1:10" s="61" customFormat="1" x14ac:dyDescent="0.3">
      <c r="A395" s="62"/>
      <c r="B395" s="62"/>
      <c r="C395" s="62"/>
      <c r="D395" s="62"/>
      <c r="E395" s="62"/>
      <c r="F395" s="62"/>
      <c r="G395" s="62"/>
      <c r="H395" s="62"/>
      <c r="I395" s="62"/>
      <c r="J395" s="62"/>
    </row>
    <row r="396" spans="1:10" s="61" customFormat="1" x14ac:dyDescent="0.3">
      <c r="A396" s="62"/>
      <c r="B396" s="62"/>
      <c r="C396" s="62"/>
      <c r="D396" s="62"/>
      <c r="E396" s="62"/>
      <c r="F396" s="62"/>
      <c r="G396" s="62"/>
      <c r="H396" s="62"/>
      <c r="I396" s="62"/>
      <c r="J396" s="62"/>
    </row>
    <row r="397" spans="1:10" s="61" customFormat="1" x14ac:dyDescent="0.3">
      <c r="A397" s="62"/>
      <c r="B397" s="62"/>
      <c r="C397" s="62"/>
      <c r="D397" s="62"/>
      <c r="E397" s="62"/>
      <c r="F397" s="62"/>
      <c r="G397" s="62"/>
      <c r="H397" s="62"/>
      <c r="I397" s="62"/>
      <c r="J397" s="62"/>
    </row>
    <row r="398" spans="1:10" s="61" customFormat="1" x14ac:dyDescent="0.3">
      <c r="A398" s="62"/>
      <c r="B398" s="62"/>
      <c r="C398" s="62"/>
      <c r="D398" s="62"/>
      <c r="E398" s="62"/>
      <c r="F398" s="62"/>
      <c r="G398" s="62"/>
      <c r="H398" s="62"/>
      <c r="I398" s="62"/>
      <c r="J398" s="62"/>
    </row>
    <row r="399" spans="1:10" s="61" customFormat="1" x14ac:dyDescent="0.3">
      <c r="A399" s="62"/>
      <c r="B399" s="62"/>
      <c r="C399" s="62"/>
      <c r="D399" s="62"/>
      <c r="E399" s="62"/>
      <c r="F399" s="62"/>
      <c r="G399" s="62"/>
      <c r="H399" s="62"/>
      <c r="I399" s="62"/>
      <c r="J399" s="62"/>
    </row>
    <row r="400" spans="1:10" s="61" customFormat="1" x14ac:dyDescent="0.3">
      <c r="A400" s="62"/>
      <c r="B400" s="62"/>
      <c r="C400" s="62"/>
      <c r="D400" s="62"/>
      <c r="E400" s="62"/>
      <c r="F400" s="62"/>
      <c r="G400" s="62"/>
      <c r="H400" s="62"/>
      <c r="I400" s="62"/>
      <c r="J400" s="62"/>
    </row>
    <row r="401" spans="1:10" s="61" customFormat="1" x14ac:dyDescent="0.3">
      <c r="A401" s="62"/>
      <c r="B401" s="62"/>
      <c r="C401" s="62"/>
      <c r="D401" s="62"/>
      <c r="E401" s="62"/>
      <c r="F401" s="62"/>
      <c r="G401" s="62"/>
      <c r="H401" s="62"/>
      <c r="I401" s="62"/>
      <c r="J401" s="62"/>
    </row>
    <row r="402" spans="1:10" s="61" customFormat="1" x14ac:dyDescent="0.3">
      <c r="A402" s="62"/>
      <c r="B402" s="62"/>
      <c r="C402" s="62"/>
      <c r="D402" s="62"/>
      <c r="E402" s="62"/>
      <c r="F402" s="62"/>
      <c r="G402" s="62"/>
      <c r="H402" s="62"/>
      <c r="I402" s="62"/>
      <c r="J402" s="62"/>
    </row>
    <row r="403" spans="1:10" s="61" customFormat="1" x14ac:dyDescent="0.3">
      <c r="A403" s="62"/>
      <c r="B403" s="62"/>
      <c r="C403" s="62"/>
      <c r="D403" s="62"/>
      <c r="E403" s="62"/>
      <c r="F403" s="62"/>
      <c r="G403" s="62"/>
      <c r="H403" s="62"/>
      <c r="I403" s="62"/>
      <c r="J403" s="62"/>
    </row>
    <row r="404" spans="1:10" s="61" customFormat="1" x14ac:dyDescent="0.3">
      <c r="A404" s="62"/>
      <c r="B404" s="62"/>
      <c r="C404" s="62"/>
      <c r="D404" s="62"/>
      <c r="E404" s="62"/>
      <c r="F404" s="62"/>
      <c r="G404" s="62"/>
      <c r="H404" s="62"/>
      <c r="I404" s="62"/>
      <c r="J404" s="62"/>
    </row>
    <row r="405" spans="1:10" s="61" customFormat="1" x14ac:dyDescent="0.3">
      <c r="A405" s="62"/>
      <c r="B405" s="62"/>
      <c r="C405" s="62"/>
      <c r="D405" s="62"/>
      <c r="E405" s="62"/>
      <c r="F405" s="62"/>
      <c r="G405" s="62"/>
      <c r="H405" s="62"/>
      <c r="I405" s="62"/>
      <c r="J405" s="62"/>
    </row>
    <row r="406" spans="1:10" s="61" customFormat="1" x14ac:dyDescent="0.3">
      <c r="A406" s="62"/>
      <c r="B406" s="62"/>
      <c r="C406" s="62"/>
      <c r="D406" s="62"/>
      <c r="E406" s="62"/>
      <c r="F406" s="62"/>
      <c r="G406" s="62"/>
      <c r="H406" s="62"/>
      <c r="I406" s="62"/>
      <c r="J406" s="62"/>
    </row>
    <row r="407" spans="1:10" s="61" customFormat="1" x14ac:dyDescent="0.3">
      <c r="A407" s="62"/>
      <c r="B407" s="62"/>
      <c r="C407" s="62"/>
      <c r="D407" s="62"/>
      <c r="E407" s="62"/>
      <c r="F407" s="62"/>
      <c r="G407" s="62"/>
      <c r="H407" s="62"/>
      <c r="I407" s="62"/>
      <c r="J407" s="62"/>
    </row>
    <row r="408" spans="1:10" s="61" customFormat="1" x14ac:dyDescent="0.3">
      <c r="A408" s="62"/>
      <c r="B408" s="62"/>
      <c r="C408" s="62"/>
      <c r="D408" s="62"/>
      <c r="E408" s="62"/>
      <c r="F408" s="62"/>
      <c r="G408" s="62"/>
      <c r="H408" s="62"/>
      <c r="I408" s="62"/>
      <c r="J408" s="62"/>
    </row>
    <row r="409" spans="1:10" s="61" customFormat="1" x14ac:dyDescent="0.3">
      <c r="A409" s="62"/>
      <c r="B409" s="62"/>
      <c r="C409" s="62"/>
      <c r="D409" s="62"/>
      <c r="E409" s="62"/>
      <c r="F409" s="62"/>
      <c r="G409" s="62"/>
      <c r="H409" s="62"/>
      <c r="I409" s="62"/>
      <c r="J409" s="62"/>
    </row>
    <row r="410" spans="1:10" s="61" customFormat="1" x14ac:dyDescent="0.3">
      <c r="A410" s="62"/>
      <c r="B410" s="62"/>
      <c r="C410" s="62"/>
      <c r="D410" s="62"/>
      <c r="E410" s="62"/>
      <c r="F410" s="62"/>
      <c r="G410" s="62"/>
      <c r="H410" s="62"/>
      <c r="I410" s="62"/>
      <c r="J410" s="62"/>
    </row>
    <row r="411" spans="1:10" s="61" customFormat="1" x14ac:dyDescent="0.3">
      <c r="A411" s="62"/>
      <c r="B411" s="62"/>
      <c r="C411" s="62"/>
      <c r="D411" s="62"/>
      <c r="E411" s="62"/>
      <c r="F411" s="62"/>
      <c r="G411" s="62"/>
      <c r="H411" s="62"/>
      <c r="I411" s="62"/>
      <c r="J411" s="62"/>
    </row>
    <row r="412" spans="1:10" s="61" customFormat="1" x14ac:dyDescent="0.3">
      <c r="A412" s="62"/>
      <c r="B412" s="62"/>
      <c r="C412" s="62"/>
      <c r="D412" s="62"/>
      <c r="E412" s="62"/>
      <c r="F412" s="62"/>
      <c r="G412" s="62"/>
      <c r="H412" s="62"/>
      <c r="I412" s="62"/>
      <c r="J412" s="62"/>
    </row>
    <row r="413" spans="1:10" s="61" customFormat="1" x14ac:dyDescent="0.3">
      <c r="A413" s="62"/>
      <c r="B413" s="62"/>
      <c r="C413" s="62"/>
      <c r="D413" s="62"/>
      <c r="E413" s="62"/>
      <c r="F413" s="62"/>
      <c r="G413" s="62"/>
      <c r="H413" s="62"/>
      <c r="I413" s="62"/>
      <c r="J413" s="62"/>
    </row>
    <row r="414" spans="1:10" s="61" customFormat="1" x14ac:dyDescent="0.3">
      <c r="A414" s="62"/>
      <c r="B414" s="62"/>
      <c r="C414" s="62"/>
      <c r="D414" s="62"/>
      <c r="E414" s="62"/>
      <c r="F414" s="62"/>
      <c r="G414" s="62"/>
      <c r="H414" s="62"/>
      <c r="I414" s="62"/>
      <c r="J414" s="62"/>
    </row>
    <row r="415" spans="1:10" s="61" customFormat="1" x14ac:dyDescent="0.3">
      <c r="A415" s="62"/>
      <c r="B415" s="62"/>
      <c r="C415" s="62"/>
      <c r="D415" s="62"/>
      <c r="E415" s="62"/>
      <c r="F415" s="62"/>
      <c r="G415" s="62"/>
      <c r="H415" s="62"/>
      <c r="I415" s="62"/>
      <c r="J415" s="62"/>
    </row>
    <row r="416" spans="1:10" s="61" customFormat="1" x14ac:dyDescent="0.3">
      <c r="A416" s="62"/>
      <c r="B416" s="62"/>
      <c r="C416" s="62"/>
      <c r="D416" s="62"/>
      <c r="E416" s="62"/>
      <c r="F416" s="62"/>
      <c r="G416" s="62"/>
      <c r="H416" s="62"/>
      <c r="I416" s="62"/>
      <c r="J416" s="62"/>
    </row>
    <row r="417" spans="1:10" s="61" customFormat="1" x14ac:dyDescent="0.3">
      <c r="A417" s="62"/>
      <c r="B417" s="62"/>
      <c r="C417" s="62"/>
      <c r="D417" s="62"/>
      <c r="E417" s="62"/>
      <c r="F417" s="62"/>
      <c r="G417" s="62"/>
      <c r="H417" s="62"/>
      <c r="I417" s="62"/>
      <c r="J417" s="62"/>
    </row>
    <row r="418" spans="1:10" s="61" customFormat="1" x14ac:dyDescent="0.3">
      <c r="A418" s="62"/>
      <c r="B418" s="62"/>
      <c r="C418" s="62"/>
      <c r="D418" s="62"/>
      <c r="E418" s="62"/>
      <c r="F418" s="62"/>
      <c r="G418" s="62"/>
      <c r="H418" s="62"/>
      <c r="I418" s="62"/>
      <c r="J418" s="62"/>
    </row>
    <row r="419" spans="1:10" s="61" customFormat="1" x14ac:dyDescent="0.3">
      <c r="A419" s="62"/>
      <c r="B419" s="62"/>
      <c r="C419" s="62"/>
      <c r="D419" s="62"/>
      <c r="E419" s="62"/>
      <c r="F419" s="62"/>
      <c r="G419" s="62"/>
      <c r="H419" s="62"/>
      <c r="I419" s="62"/>
      <c r="J419" s="62"/>
    </row>
    <row r="420" spans="1:10" s="61" customFormat="1" x14ac:dyDescent="0.3">
      <c r="A420" s="62"/>
      <c r="B420" s="62"/>
      <c r="C420" s="62"/>
      <c r="D420" s="62"/>
      <c r="E420" s="62"/>
      <c r="F420" s="62"/>
      <c r="G420" s="62"/>
      <c r="H420" s="62"/>
      <c r="I420" s="62"/>
      <c r="J420" s="62"/>
    </row>
    <row r="421" spans="1:10" s="61" customFormat="1" x14ac:dyDescent="0.3">
      <c r="A421" s="62"/>
      <c r="B421" s="62"/>
      <c r="C421" s="62"/>
      <c r="D421" s="62"/>
      <c r="E421" s="62"/>
      <c r="F421" s="62"/>
      <c r="G421" s="62"/>
      <c r="H421" s="62"/>
      <c r="I421" s="62"/>
      <c r="J421" s="62"/>
    </row>
    <row r="422" spans="1:10" s="61" customFormat="1" x14ac:dyDescent="0.3">
      <c r="A422" s="62"/>
      <c r="B422" s="62"/>
      <c r="C422" s="62"/>
      <c r="D422" s="62"/>
      <c r="E422" s="62"/>
      <c r="F422" s="62"/>
      <c r="G422" s="62"/>
      <c r="H422" s="62"/>
      <c r="I422" s="62"/>
      <c r="J422" s="62"/>
    </row>
    <row r="423" spans="1:10" s="61" customFormat="1" x14ac:dyDescent="0.3">
      <c r="A423" s="62"/>
      <c r="B423" s="62"/>
      <c r="C423" s="62"/>
      <c r="D423" s="62"/>
      <c r="E423" s="62"/>
      <c r="F423" s="62"/>
      <c r="G423" s="62"/>
      <c r="H423" s="62"/>
      <c r="I423" s="62"/>
      <c r="J423" s="62"/>
    </row>
    <row r="424" spans="1:10" s="61" customFormat="1" x14ac:dyDescent="0.3">
      <c r="A424" s="62"/>
      <c r="B424" s="62"/>
      <c r="C424" s="62"/>
      <c r="D424" s="62"/>
      <c r="E424" s="62"/>
      <c r="F424" s="62"/>
      <c r="G424" s="62"/>
      <c r="H424" s="62"/>
      <c r="I424" s="62"/>
      <c r="J424" s="62"/>
    </row>
    <row r="425" spans="1:10" s="61" customFormat="1" x14ac:dyDescent="0.3">
      <c r="A425" s="62"/>
      <c r="B425" s="62"/>
      <c r="C425" s="62"/>
      <c r="D425" s="62"/>
      <c r="E425" s="62"/>
      <c r="F425" s="62"/>
      <c r="G425" s="62"/>
      <c r="H425" s="62"/>
      <c r="I425" s="62"/>
      <c r="J425" s="62"/>
    </row>
    <row r="426" spans="1:10" s="61" customFormat="1" x14ac:dyDescent="0.3">
      <c r="A426" s="62"/>
      <c r="B426" s="62"/>
      <c r="C426" s="62"/>
      <c r="D426" s="62"/>
      <c r="E426" s="62"/>
      <c r="F426" s="62"/>
      <c r="G426" s="62"/>
      <c r="H426" s="62"/>
      <c r="I426" s="62"/>
      <c r="J426" s="62"/>
    </row>
    <row r="427" spans="1:10" s="61" customFormat="1" x14ac:dyDescent="0.3">
      <c r="A427" s="62"/>
      <c r="B427" s="62"/>
      <c r="C427" s="62"/>
      <c r="D427" s="62"/>
      <c r="E427" s="62"/>
      <c r="F427" s="62"/>
      <c r="G427" s="62"/>
      <c r="H427" s="62"/>
      <c r="I427" s="62"/>
      <c r="J427" s="62"/>
    </row>
    <row r="428" spans="1:10" s="61" customFormat="1" x14ac:dyDescent="0.3">
      <c r="A428" s="62"/>
      <c r="B428" s="62"/>
      <c r="C428" s="62"/>
      <c r="D428" s="62"/>
      <c r="E428" s="62"/>
      <c r="F428" s="62"/>
      <c r="G428" s="62"/>
      <c r="H428" s="62"/>
      <c r="I428" s="62"/>
      <c r="J428" s="62"/>
    </row>
    <row r="429" spans="1:10" s="61" customFormat="1" x14ac:dyDescent="0.3">
      <c r="A429" s="62"/>
      <c r="B429" s="62"/>
      <c r="C429" s="62"/>
      <c r="D429" s="62"/>
      <c r="E429" s="62"/>
      <c r="F429" s="62"/>
      <c r="G429" s="62"/>
      <c r="H429" s="62"/>
      <c r="I429" s="62"/>
      <c r="J429" s="62"/>
    </row>
    <row r="430" spans="1:10" s="61" customFormat="1" x14ac:dyDescent="0.3">
      <c r="A430" s="62"/>
      <c r="B430" s="62"/>
      <c r="C430" s="62"/>
      <c r="D430" s="62"/>
      <c r="E430" s="62"/>
      <c r="F430" s="62"/>
      <c r="G430" s="62"/>
      <c r="H430" s="62"/>
      <c r="I430" s="62"/>
      <c r="J430" s="62"/>
    </row>
    <row r="431" spans="1:10" s="61" customFormat="1" x14ac:dyDescent="0.3">
      <c r="A431" s="62"/>
      <c r="B431" s="62"/>
      <c r="C431" s="62"/>
      <c r="D431" s="62"/>
      <c r="E431" s="62"/>
      <c r="F431" s="62"/>
      <c r="G431" s="62"/>
      <c r="H431" s="62"/>
      <c r="I431" s="62"/>
      <c r="J431" s="62"/>
    </row>
    <row r="432" spans="1:10" s="61" customFormat="1" x14ac:dyDescent="0.3">
      <c r="A432" s="62"/>
      <c r="B432" s="62"/>
      <c r="C432" s="62"/>
      <c r="D432" s="62"/>
      <c r="E432" s="62"/>
      <c r="F432" s="62"/>
      <c r="G432" s="62"/>
      <c r="H432" s="62"/>
      <c r="I432" s="62"/>
      <c r="J432" s="62"/>
    </row>
    <row r="433" spans="1:10" s="61" customFormat="1" x14ac:dyDescent="0.3">
      <c r="A433" s="62"/>
      <c r="B433" s="62"/>
      <c r="C433" s="62"/>
      <c r="D433" s="62"/>
      <c r="E433" s="62"/>
      <c r="F433" s="62"/>
      <c r="G433" s="62"/>
      <c r="H433" s="62"/>
      <c r="I433" s="62"/>
      <c r="J433" s="62"/>
    </row>
    <row r="434" spans="1:10" s="61" customFormat="1" x14ac:dyDescent="0.3">
      <c r="A434" s="62"/>
      <c r="B434" s="62"/>
      <c r="C434" s="62"/>
      <c r="D434" s="62"/>
      <c r="E434" s="62"/>
      <c r="F434" s="62"/>
      <c r="G434" s="62"/>
      <c r="H434" s="62"/>
      <c r="I434" s="62"/>
      <c r="J434" s="62"/>
    </row>
    <row r="435" spans="1:10" s="61" customFormat="1" x14ac:dyDescent="0.3">
      <c r="A435" s="62"/>
      <c r="B435" s="62"/>
      <c r="C435" s="62"/>
      <c r="D435" s="62"/>
      <c r="E435" s="62"/>
      <c r="F435" s="62"/>
      <c r="G435" s="62"/>
      <c r="H435" s="62"/>
      <c r="I435" s="62"/>
      <c r="J435" s="62"/>
    </row>
    <row r="436" spans="1:10" s="61" customFormat="1" x14ac:dyDescent="0.3">
      <c r="A436" s="62"/>
      <c r="B436" s="62"/>
      <c r="C436" s="62"/>
      <c r="D436" s="62"/>
      <c r="E436" s="62"/>
      <c r="F436" s="62"/>
      <c r="G436" s="62"/>
      <c r="H436" s="62"/>
      <c r="I436" s="62"/>
      <c r="J436" s="62"/>
    </row>
    <row r="437" spans="1:10" s="61" customFormat="1" x14ac:dyDescent="0.3">
      <c r="A437" s="62"/>
      <c r="B437" s="62"/>
      <c r="C437" s="62"/>
      <c r="D437" s="62"/>
      <c r="E437" s="62"/>
      <c r="F437" s="62"/>
      <c r="G437" s="62"/>
      <c r="H437" s="62"/>
      <c r="I437" s="62"/>
      <c r="J437" s="62"/>
    </row>
    <row r="438" spans="1:10" s="61" customFormat="1" x14ac:dyDescent="0.3">
      <c r="A438" s="62"/>
      <c r="B438" s="62"/>
      <c r="C438" s="62"/>
      <c r="D438" s="62"/>
      <c r="E438" s="62"/>
      <c r="F438" s="62"/>
      <c r="G438" s="62"/>
      <c r="H438" s="62"/>
      <c r="I438" s="62"/>
      <c r="J438" s="62"/>
    </row>
    <row r="439" spans="1:10" s="61" customFormat="1" x14ac:dyDescent="0.3">
      <c r="A439" s="62"/>
      <c r="B439" s="62"/>
      <c r="C439" s="62"/>
      <c r="D439" s="62"/>
      <c r="E439" s="62"/>
      <c r="F439" s="62"/>
      <c r="G439" s="62"/>
      <c r="H439" s="62"/>
      <c r="I439" s="62"/>
      <c r="J439" s="62"/>
    </row>
    <row r="440" spans="1:10" s="61" customFormat="1" x14ac:dyDescent="0.3">
      <c r="A440" s="62"/>
      <c r="B440" s="62"/>
      <c r="C440" s="62"/>
      <c r="D440" s="62"/>
      <c r="E440" s="62"/>
      <c r="F440" s="62"/>
      <c r="G440" s="62"/>
      <c r="H440" s="62"/>
      <c r="I440" s="62"/>
      <c r="J440" s="62"/>
    </row>
    <row r="441" spans="1:10" s="61" customFormat="1" x14ac:dyDescent="0.3">
      <c r="A441" s="62"/>
      <c r="B441" s="62"/>
      <c r="C441" s="62"/>
      <c r="D441" s="62"/>
      <c r="E441" s="62"/>
      <c r="F441" s="62"/>
      <c r="G441" s="62"/>
      <c r="H441" s="62"/>
      <c r="I441" s="62"/>
      <c r="J441" s="62"/>
    </row>
    <row r="442" spans="1:10" s="61" customFormat="1" x14ac:dyDescent="0.3">
      <c r="A442" s="62"/>
      <c r="B442" s="62"/>
      <c r="C442" s="62"/>
      <c r="D442" s="62"/>
      <c r="E442" s="62"/>
      <c r="F442" s="62"/>
      <c r="G442" s="62"/>
      <c r="H442" s="62"/>
      <c r="I442" s="62"/>
      <c r="J442" s="62"/>
    </row>
    <row r="443" spans="1:10" s="61" customFormat="1" x14ac:dyDescent="0.3">
      <c r="A443" s="62"/>
      <c r="B443" s="62"/>
      <c r="C443" s="62"/>
      <c r="D443" s="62"/>
      <c r="E443" s="62"/>
      <c r="F443" s="62"/>
      <c r="G443" s="62"/>
      <c r="H443" s="62"/>
      <c r="I443" s="62"/>
      <c r="J443" s="62"/>
    </row>
    <row r="444" spans="1:10" s="61" customFormat="1" x14ac:dyDescent="0.3">
      <c r="A444" s="62"/>
      <c r="B444" s="62"/>
      <c r="C444" s="62"/>
      <c r="D444" s="62"/>
      <c r="E444" s="62"/>
      <c r="F444" s="62"/>
      <c r="G444" s="62"/>
      <c r="H444" s="62"/>
      <c r="I444" s="62"/>
      <c r="J444" s="62"/>
    </row>
    <row r="445" spans="1:10" s="61" customFormat="1" x14ac:dyDescent="0.3">
      <c r="A445" s="62"/>
      <c r="B445" s="62"/>
      <c r="C445" s="62"/>
      <c r="D445" s="62"/>
      <c r="E445" s="62"/>
      <c r="F445" s="62"/>
      <c r="G445" s="62"/>
      <c r="H445" s="62"/>
      <c r="I445" s="62"/>
      <c r="J445" s="62"/>
    </row>
    <row r="446" spans="1:10" s="61" customFormat="1" x14ac:dyDescent="0.3">
      <c r="A446" s="62"/>
      <c r="B446" s="62"/>
      <c r="C446" s="62"/>
      <c r="D446" s="62"/>
      <c r="E446" s="62"/>
      <c r="F446" s="62"/>
      <c r="G446" s="62"/>
      <c r="H446" s="62"/>
      <c r="I446" s="62"/>
      <c r="J446" s="62"/>
    </row>
    <row r="447" spans="1:10" s="61" customFormat="1" x14ac:dyDescent="0.3">
      <c r="A447" s="62"/>
      <c r="B447" s="62"/>
      <c r="C447" s="62"/>
      <c r="D447" s="62"/>
      <c r="E447" s="62"/>
      <c r="F447" s="62"/>
      <c r="G447" s="62"/>
      <c r="H447" s="62"/>
      <c r="I447" s="62"/>
      <c r="J447" s="62"/>
    </row>
    <row r="448" spans="1:10" s="61" customFormat="1" x14ac:dyDescent="0.3">
      <c r="A448" s="62"/>
      <c r="B448" s="62"/>
      <c r="C448" s="62"/>
      <c r="D448" s="62"/>
      <c r="E448" s="62"/>
      <c r="F448" s="62"/>
      <c r="G448" s="62"/>
      <c r="H448" s="62"/>
      <c r="I448" s="62"/>
      <c r="J448" s="62"/>
    </row>
    <row r="449" spans="1:10" s="61" customFormat="1" x14ac:dyDescent="0.3">
      <c r="A449" s="62"/>
      <c r="B449" s="62"/>
      <c r="C449" s="62"/>
      <c r="D449" s="62"/>
      <c r="E449" s="62"/>
      <c r="F449" s="62"/>
      <c r="G449" s="62"/>
      <c r="H449" s="62"/>
      <c r="I449" s="62"/>
      <c r="J449" s="62"/>
    </row>
    <row r="450" spans="1:10" s="61" customFormat="1" x14ac:dyDescent="0.3">
      <c r="A450" s="62"/>
      <c r="B450" s="62"/>
      <c r="C450" s="62"/>
      <c r="D450" s="62"/>
      <c r="E450" s="62"/>
      <c r="F450" s="62"/>
      <c r="G450" s="62"/>
      <c r="H450" s="62"/>
      <c r="I450" s="62"/>
      <c r="J450" s="62"/>
    </row>
    <row r="451" spans="1:10" s="61" customFormat="1" x14ac:dyDescent="0.3">
      <c r="A451" s="62"/>
      <c r="B451" s="62"/>
      <c r="C451" s="62"/>
      <c r="D451" s="62"/>
      <c r="E451" s="62"/>
      <c r="F451" s="62"/>
      <c r="G451" s="62"/>
      <c r="H451" s="62"/>
      <c r="I451" s="62"/>
      <c r="J451" s="62"/>
    </row>
    <row r="452" spans="1:10" s="61" customFormat="1" x14ac:dyDescent="0.3">
      <c r="A452" s="62"/>
      <c r="B452" s="62"/>
      <c r="C452" s="62"/>
      <c r="D452" s="62"/>
      <c r="E452" s="62"/>
      <c r="F452" s="62"/>
      <c r="G452" s="62"/>
      <c r="H452" s="62"/>
      <c r="I452" s="62"/>
      <c r="J452" s="62"/>
    </row>
    <row r="453" spans="1:10" s="61" customFormat="1" x14ac:dyDescent="0.3">
      <c r="A453" s="62"/>
      <c r="B453" s="62"/>
      <c r="C453" s="62"/>
      <c r="D453" s="62"/>
      <c r="E453" s="62"/>
      <c r="F453" s="62"/>
      <c r="G453" s="62"/>
      <c r="H453" s="62"/>
      <c r="I453" s="62"/>
      <c r="J453" s="62"/>
    </row>
    <row r="454" spans="1:10" s="61" customFormat="1" x14ac:dyDescent="0.3">
      <c r="A454" s="62"/>
      <c r="B454" s="62"/>
      <c r="C454" s="62"/>
      <c r="D454" s="62"/>
      <c r="E454" s="62"/>
      <c r="F454" s="62"/>
      <c r="G454" s="62"/>
      <c r="H454" s="62"/>
      <c r="I454" s="62"/>
      <c r="J454" s="62"/>
    </row>
    <row r="455" spans="1:10" s="61" customFormat="1" x14ac:dyDescent="0.3">
      <c r="A455" s="62"/>
      <c r="B455" s="62"/>
      <c r="C455" s="62"/>
      <c r="D455" s="62"/>
      <c r="E455" s="62"/>
      <c r="F455" s="62"/>
      <c r="G455" s="62"/>
      <c r="H455" s="62"/>
      <c r="I455" s="62"/>
      <c r="J455" s="62"/>
    </row>
    <row r="456" spans="1:10" s="61" customFormat="1" x14ac:dyDescent="0.3">
      <c r="A456" s="62"/>
      <c r="B456" s="62"/>
      <c r="C456" s="62"/>
      <c r="D456" s="62"/>
      <c r="E456" s="62"/>
      <c r="F456" s="62"/>
      <c r="G456" s="62"/>
      <c r="H456" s="62"/>
      <c r="I456" s="62"/>
      <c r="J456" s="62"/>
    </row>
    <row r="457" spans="1:10" s="61" customFormat="1" x14ac:dyDescent="0.3">
      <c r="A457" s="62"/>
      <c r="B457" s="62"/>
      <c r="C457" s="62"/>
      <c r="D457" s="62"/>
      <c r="E457" s="62"/>
      <c r="F457" s="62"/>
      <c r="G457" s="62"/>
      <c r="H457" s="62"/>
      <c r="I457" s="62"/>
      <c r="J457" s="62"/>
    </row>
    <row r="458" spans="1:10" s="61" customFormat="1" x14ac:dyDescent="0.3">
      <c r="A458" s="62"/>
      <c r="B458" s="62"/>
      <c r="C458" s="62"/>
      <c r="D458" s="62"/>
      <c r="E458" s="62"/>
      <c r="F458" s="62"/>
      <c r="G458" s="62"/>
      <c r="H458" s="62"/>
      <c r="I458" s="62"/>
      <c r="J458" s="62"/>
    </row>
    <row r="459" spans="1:10" s="61" customFormat="1" x14ac:dyDescent="0.3">
      <c r="A459" s="62"/>
      <c r="B459" s="62"/>
      <c r="C459" s="62"/>
      <c r="D459" s="62"/>
      <c r="E459" s="62"/>
      <c r="F459" s="62"/>
      <c r="G459" s="62"/>
      <c r="H459" s="62"/>
      <c r="I459" s="62"/>
      <c r="J459" s="62"/>
    </row>
    <row r="460" spans="1:10" s="61" customFormat="1" x14ac:dyDescent="0.3">
      <c r="A460" s="62"/>
      <c r="B460" s="62"/>
      <c r="C460" s="62"/>
      <c r="D460" s="62"/>
      <c r="E460" s="62"/>
      <c r="F460" s="62"/>
      <c r="G460" s="62"/>
      <c r="H460" s="62"/>
      <c r="I460" s="62"/>
      <c r="J460" s="62"/>
    </row>
    <row r="461" spans="1:10" s="61" customFormat="1" x14ac:dyDescent="0.3">
      <c r="A461" s="62"/>
      <c r="B461" s="62"/>
      <c r="C461" s="62"/>
      <c r="D461" s="62"/>
      <c r="E461" s="62"/>
      <c r="F461" s="62"/>
      <c r="G461" s="62"/>
      <c r="H461" s="62"/>
      <c r="I461" s="62"/>
      <c r="J461" s="62"/>
    </row>
    <row r="462" spans="1:10" s="61" customFormat="1" x14ac:dyDescent="0.3">
      <c r="A462" s="62"/>
      <c r="B462" s="62"/>
      <c r="C462" s="62"/>
      <c r="D462" s="62"/>
      <c r="E462" s="62"/>
      <c r="F462" s="62"/>
      <c r="G462" s="62"/>
      <c r="H462" s="62"/>
      <c r="I462" s="62"/>
      <c r="J462" s="62"/>
    </row>
    <row r="463" spans="1:10" s="61" customFormat="1" x14ac:dyDescent="0.3">
      <c r="A463" s="62"/>
      <c r="B463" s="62"/>
      <c r="C463" s="62"/>
      <c r="D463" s="62"/>
      <c r="E463" s="62"/>
      <c r="F463" s="62"/>
      <c r="G463" s="62"/>
      <c r="H463" s="62"/>
      <c r="I463" s="62"/>
      <c r="J463" s="62"/>
    </row>
    <row r="464" spans="1:10" s="61" customFormat="1" x14ac:dyDescent="0.3">
      <c r="A464" s="62"/>
      <c r="B464" s="62"/>
      <c r="C464" s="62"/>
      <c r="D464" s="62"/>
      <c r="E464" s="62"/>
      <c r="F464" s="62"/>
      <c r="G464" s="62"/>
      <c r="H464" s="62"/>
      <c r="I464" s="62"/>
      <c r="J464" s="62"/>
    </row>
    <row r="465" spans="1:10" s="61" customFormat="1" x14ac:dyDescent="0.3">
      <c r="A465" s="62"/>
      <c r="B465" s="62"/>
      <c r="C465" s="62"/>
      <c r="D465" s="62"/>
      <c r="E465" s="62"/>
      <c r="F465" s="62"/>
      <c r="G465" s="62"/>
      <c r="H465" s="62"/>
      <c r="I465" s="62"/>
      <c r="J465" s="62"/>
    </row>
    <row r="466" spans="1:10" s="61" customFormat="1" x14ac:dyDescent="0.3">
      <c r="A466" s="62"/>
      <c r="B466" s="62"/>
      <c r="C466" s="62"/>
      <c r="D466" s="62"/>
      <c r="E466" s="62"/>
      <c r="F466" s="62"/>
      <c r="G466" s="62"/>
      <c r="H466" s="62"/>
      <c r="I466" s="62"/>
      <c r="J466" s="62"/>
    </row>
    <row r="467" spans="1:10" s="61" customFormat="1" x14ac:dyDescent="0.3">
      <c r="A467" s="62"/>
      <c r="B467" s="62"/>
      <c r="C467" s="62"/>
      <c r="D467" s="62"/>
      <c r="E467" s="62"/>
      <c r="F467" s="62"/>
      <c r="G467" s="62"/>
      <c r="H467" s="62"/>
      <c r="I467" s="62"/>
      <c r="J467" s="62"/>
    </row>
    <row r="468" spans="1:10" s="61" customFormat="1" x14ac:dyDescent="0.3">
      <c r="A468" s="62"/>
      <c r="B468" s="62"/>
      <c r="C468" s="62"/>
      <c r="D468" s="62"/>
      <c r="E468" s="62"/>
      <c r="F468" s="62"/>
      <c r="G468" s="62"/>
      <c r="H468" s="62"/>
      <c r="I468" s="62"/>
      <c r="J468" s="62"/>
    </row>
    <row r="469" spans="1:10" s="61" customFormat="1" x14ac:dyDescent="0.3">
      <c r="A469" s="62"/>
      <c r="B469" s="62"/>
      <c r="C469" s="62"/>
      <c r="D469" s="62"/>
      <c r="E469" s="62"/>
      <c r="F469" s="62"/>
      <c r="G469" s="62"/>
      <c r="H469" s="62"/>
      <c r="I469" s="62"/>
      <c r="J469" s="62"/>
    </row>
    <row r="470" spans="1:10" s="61" customFormat="1" x14ac:dyDescent="0.3">
      <c r="A470" s="62"/>
      <c r="B470" s="62"/>
      <c r="C470" s="62"/>
      <c r="D470" s="62"/>
      <c r="E470" s="62"/>
      <c r="F470" s="62"/>
      <c r="G470" s="62"/>
      <c r="H470" s="62"/>
      <c r="I470" s="62"/>
      <c r="J470" s="62"/>
    </row>
    <row r="471" spans="1:10" s="61" customFormat="1" x14ac:dyDescent="0.3">
      <c r="A471" s="62"/>
      <c r="B471" s="62"/>
      <c r="C471" s="62"/>
      <c r="D471" s="62"/>
      <c r="E471" s="62"/>
      <c r="F471" s="62"/>
      <c r="G471" s="62"/>
      <c r="H471" s="62"/>
      <c r="I471" s="62"/>
      <c r="J471" s="62"/>
    </row>
    <row r="472" spans="1:10" s="61" customFormat="1" x14ac:dyDescent="0.3">
      <c r="A472" s="62"/>
      <c r="B472" s="62"/>
      <c r="C472" s="62"/>
      <c r="D472" s="62"/>
      <c r="E472" s="62"/>
      <c r="F472" s="62"/>
      <c r="G472" s="62"/>
      <c r="H472" s="62"/>
      <c r="I472" s="62"/>
      <c r="J472" s="62"/>
    </row>
    <row r="473" spans="1:10" s="61" customFormat="1" x14ac:dyDescent="0.3">
      <c r="A473" s="62"/>
      <c r="B473" s="62"/>
      <c r="C473" s="62"/>
      <c r="D473" s="62"/>
      <c r="E473" s="62"/>
      <c r="F473" s="62"/>
      <c r="G473" s="62"/>
      <c r="H473" s="62"/>
      <c r="I473" s="62"/>
      <c r="J473" s="62"/>
    </row>
    <row r="474" spans="1:10" s="61" customFormat="1" x14ac:dyDescent="0.3">
      <c r="A474" s="62"/>
      <c r="B474" s="62"/>
      <c r="C474" s="62"/>
      <c r="D474" s="62"/>
      <c r="E474" s="62"/>
      <c r="F474" s="62"/>
      <c r="G474" s="62"/>
      <c r="H474" s="62"/>
      <c r="I474" s="62"/>
      <c r="J474" s="62"/>
    </row>
    <row r="475" spans="1:10" s="61" customFormat="1" x14ac:dyDescent="0.3">
      <c r="A475" s="62"/>
      <c r="B475" s="62"/>
      <c r="C475" s="62"/>
      <c r="D475" s="62"/>
      <c r="E475" s="62"/>
      <c r="F475" s="62"/>
      <c r="G475" s="62"/>
      <c r="H475" s="62"/>
      <c r="I475" s="62"/>
      <c r="J475" s="62"/>
    </row>
    <row r="476" spans="1:10" s="61" customFormat="1" x14ac:dyDescent="0.3">
      <c r="A476" s="62"/>
      <c r="B476" s="62"/>
      <c r="C476" s="62"/>
      <c r="D476" s="62"/>
      <c r="E476" s="62"/>
      <c r="F476" s="62"/>
      <c r="G476" s="62"/>
      <c r="H476" s="62"/>
      <c r="I476" s="62"/>
      <c r="J476" s="62"/>
    </row>
    <row r="477" spans="1:10" s="61" customFormat="1" x14ac:dyDescent="0.3">
      <c r="A477" s="62"/>
      <c r="B477" s="62"/>
      <c r="C477" s="62"/>
      <c r="D477" s="62"/>
      <c r="E477" s="62"/>
      <c r="F477" s="62"/>
      <c r="G477" s="62"/>
      <c r="H477" s="62"/>
      <c r="I477" s="62"/>
      <c r="J477" s="62"/>
    </row>
    <row r="478" spans="1:10" s="61" customFormat="1" x14ac:dyDescent="0.3">
      <c r="A478" s="62"/>
      <c r="B478" s="62"/>
      <c r="C478" s="62"/>
      <c r="D478" s="62"/>
      <c r="E478" s="62"/>
      <c r="F478" s="62"/>
      <c r="G478" s="62"/>
      <c r="H478" s="62"/>
      <c r="I478" s="62"/>
      <c r="J478" s="62"/>
    </row>
    <row r="479" spans="1:10" s="61" customFormat="1" x14ac:dyDescent="0.3">
      <c r="A479" s="62"/>
      <c r="B479" s="62"/>
      <c r="C479" s="62"/>
      <c r="D479" s="62"/>
      <c r="E479" s="62"/>
      <c r="F479" s="62"/>
      <c r="G479" s="62"/>
      <c r="H479" s="62"/>
      <c r="I479" s="62"/>
      <c r="J479" s="62"/>
    </row>
    <row r="480" spans="1:10" s="61" customFormat="1" x14ac:dyDescent="0.3">
      <c r="A480" s="62"/>
      <c r="B480" s="62"/>
      <c r="C480" s="62"/>
      <c r="D480" s="62"/>
      <c r="E480" s="62"/>
      <c r="F480" s="62"/>
      <c r="G480" s="62"/>
      <c r="H480" s="62"/>
      <c r="I480" s="62"/>
      <c r="J480" s="62"/>
    </row>
    <row r="481" spans="1:10" s="61" customFormat="1" x14ac:dyDescent="0.3">
      <c r="A481" s="62"/>
      <c r="B481" s="62"/>
      <c r="C481" s="62"/>
      <c r="D481" s="62"/>
      <c r="E481" s="62"/>
      <c r="F481" s="62"/>
      <c r="G481" s="62"/>
      <c r="H481" s="62"/>
      <c r="I481" s="62"/>
      <c r="J481" s="62"/>
    </row>
    <row r="482" spans="1:10" s="61" customFormat="1" x14ac:dyDescent="0.3">
      <c r="A482" s="62"/>
      <c r="B482" s="62"/>
      <c r="C482" s="62"/>
      <c r="D482" s="62"/>
      <c r="E482" s="62"/>
      <c r="F482" s="62"/>
      <c r="G482" s="62"/>
      <c r="H482" s="62"/>
      <c r="I482" s="62"/>
      <c r="J482" s="62"/>
    </row>
    <row r="483" spans="1:10" s="61" customFormat="1" x14ac:dyDescent="0.3">
      <c r="A483" s="62"/>
      <c r="B483" s="62"/>
      <c r="C483" s="62"/>
      <c r="D483" s="62"/>
      <c r="E483" s="62"/>
      <c r="F483" s="62"/>
      <c r="G483" s="62"/>
      <c r="H483" s="62"/>
      <c r="I483" s="62"/>
      <c r="J483" s="62"/>
    </row>
    <row r="484" spans="1:10" s="61" customFormat="1" x14ac:dyDescent="0.3">
      <c r="A484" s="62"/>
      <c r="B484" s="62"/>
      <c r="C484" s="62"/>
      <c r="D484" s="62"/>
      <c r="E484" s="62"/>
      <c r="F484" s="62"/>
      <c r="G484" s="62"/>
      <c r="H484" s="62"/>
      <c r="I484" s="62"/>
      <c r="J484" s="62"/>
    </row>
    <row r="485" spans="1:10" s="61" customFormat="1" x14ac:dyDescent="0.3">
      <c r="A485" s="62"/>
      <c r="B485" s="62"/>
      <c r="C485" s="62"/>
      <c r="D485" s="62"/>
      <c r="E485" s="62"/>
      <c r="F485" s="62"/>
      <c r="G485" s="62"/>
      <c r="H485" s="62"/>
      <c r="I485" s="62"/>
      <c r="J485" s="62"/>
    </row>
    <row r="486" spans="1:10" s="61" customFormat="1" x14ac:dyDescent="0.3">
      <c r="A486" s="62"/>
      <c r="B486" s="62"/>
      <c r="C486" s="62"/>
      <c r="D486" s="62"/>
      <c r="E486" s="62"/>
      <c r="F486" s="62"/>
      <c r="G486" s="62"/>
      <c r="H486" s="62"/>
      <c r="I486" s="62"/>
      <c r="J486" s="62"/>
    </row>
    <row r="487" spans="1:10" s="61" customFormat="1" x14ac:dyDescent="0.3">
      <c r="A487" s="62"/>
      <c r="B487" s="62"/>
      <c r="C487" s="62"/>
      <c r="D487" s="62"/>
      <c r="E487" s="62"/>
      <c r="F487" s="62"/>
      <c r="G487" s="62"/>
      <c r="H487" s="62"/>
      <c r="I487" s="62"/>
      <c r="J487" s="62"/>
    </row>
    <row r="488" spans="1:10" s="61" customFormat="1" x14ac:dyDescent="0.3">
      <c r="A488" s="62"/>
      <c r="B488" s="62"/>
      <c r="C488" s="62"/>
      <c r="D488" s="62"/>
      <c r="E488" s="62"/>
      <c r="F488" s="62"/>
      <c r="G488" s="62"/>
      <c r="H488" s="62"/>
      <c r="I488" s="62"/>
      <c r="J488" s="62"/>
    </row>
    <row r="489" spans="1:10" s="61" customFormat="1" x14ac:dyDescent="0.3">
      <c r="A489" s="62"/>
      <c r="B489" s="62"/>
      <c r="C489" s="62"/>
      <c r="D489" s="62"/>
      <c r="E489" s="62"/>
      <c r="F489" s="62"/>
      <c r="G489" s="62"/>
      <c r="H489" s="62"/>
      <c r="I489" s="62"/>
      <c r="J489" s="62"/>
    </row>
    <row r="490" spans="1:10" s="61" customFormat="1" x14ac:dyDescent="0.3">
      <c r="A490" s="62"/>
      <c r="B490" s="62"/>
      <c r="C490" s="62"/>
      <c r="D490" s="62"/>
      <c r="E490" s="62"/>
      <c r="F490" s="62"/>
      <c r="G490" s="62"/>
      <c r="H490" s="62"/>
      <c r="I490" s="62"/>
      <c r="J490" s="62"/>
    </row>
    <row r="491" spans="1:10" s="61" customFormat="1" x14ac:dyDescent="0.3">
      <c r="A491" s="62"/>
      <c r="B491" s="62"/>
      <c r="C491" s="62"/>
      <c r="D491" s="62"/>
      <c r="E491" s="62"/>
      <c r="F491" s="62"/>
      <c r="G491" s="62"/>
      <c r="H491" s="62"/>
      <c r="I491" s="62"/>
      <c r="J491" s="62"/>
    </row>
    <row r="492" spans="1:10" s="61" customFormat="1" x14ac:dyDescent="0.3">
      <c r="A492" s="62"/>
      <c r="B492" s="62"/>
      <c r="C492" s="62"/>
      <c r="D492" s="62"/>
      <c r="E492" s="62"/>
      <c r="F492" s="62"/>
      <c r="G492" s="62"/>
      <c r="H492" s="62"/>
      <c r="I492" s="62"/>
      <c r="J492" s="62"/>
    </row>
    <row r="493" spans="1:10" s="61" customFormat="1" x14ac:dyDescent="0.3">
      <c r="A493" s="62"/>
      <c r="B493" s="62"/>
      <c r="C493" s="62"/>
      <c r="D493" s="62"/>
      <c r="E493" s="62"/>
      <c r="F493" s="62"/>
      <c r="G493" s="62"/>
      <c r="H493" s="62"/>
      <c r="I493" s="62"/>
      <c r="J493" s="62"/>
    </row>
    <row r="494" spans="1:10" s="61" customFormat="1" x14ac:dyDescent="0.3">
      <c r="A494" s="62"/>
      <c r="B494" s="62"/>
      <c r="C494" s="62"/>
      <c r="D494" s="62"/>
      <c r="E494" s="62"/>
      <c r="F494" s="62"/>
      <c r="G494" s="62"/>
      <c r="H494" s="62"/>
      <c r="I494" s="62"/>
      <c r="J494" s="62"/>
    </row>
    <row r="495" spans="1:10" s="61" customFormat="1" x14ac:dyDescent="0.3">
      <c r="A495" s="62"/>
      <c r="B495" s="62"/>
      <c r="C495" s="62"/>
      <c r="D495" s="62"/>
      <c r="E495" s="62"/>
      <c r="F495" s="62"/>
      <c r="G495" s="62"/>
      <c r="H495" s="62"/>
      <c r="I495" s="62"/>
      <c r="J495" s="62"/>
    </row>
    <row r="496" spans="1:10" s="61" customFormat="1" x14ac:dyDescent="0.3">
      <c r="A496" s="62"/>
      <c r="B496" s="62"/>
      <c r="C496" s="62"/>
      <c r="D496" s="62"/>
      <c r="E496" s="62"/>
      <c r="F496" s="62"/>
      <c r="G496" s="62"/>
      <c r="H496" s="62"/>
      <c r="I496" s="62"/>
      <c r="J496" s="62"/>
    </row>
    <row r="497" spans="1:10" s="61" customFormat="1" x14ac:dyDescent="0.3">
      <c r="A497" s="62"/>
      <c r="B497" s="62"/>
      <c r="C497" s="62"/>
      <c r="D497" s="62"/>
      <c r="E497" s="62"/>
      <c r="F497" s="62"/>
      <c r="G497" s="62"/>
      <c r="H497" s="62"/>
      <c r="I497" s="62"/>
      <c r="J497" s="62"/>
    </row>
    <row r="498" spans="1:10" s="61" customFormat="1" x14ac:dyDescent="0.3">
      <c r="A498" s="62"/>
      <c r="B498" s="62"/>
      <c r="C498" s="62"/>
      <c r="D498" s="62"/>
      <c r="E498" s="62"/>
      <c r="F498" s="62"/>
      <c r="G498" s="62"/>
      <c r="H498" s="62"/>
      <c r="I498" s="62"/>
      <c r="J498" s="62"/>
    </row>
    <row r="499" spans="1:10" s="61" customFormat="1" x14ac:dyDescent="0.3">
      <c r="A499" s="62"/>
      <c r="B499" s="62"/>
      <c r="C499" s="62"/>
      <c r="D499" s="62"/>
      <c r="E499" s="62"/>
      <c r="F499" s="62"/>
      <c r="G499" s="62"/>
      <c r="H499" s="62"/>
      <c r="I499" s="62"/>
      <c r="J499" s="62"/>
    </row>
    <row r="500" spans="1:10" s="61" customFormat="1" x14ac:dyDescent="0.3">
      <c r="A500" s="62"/>
      <c r="B500" s="62"/>
      <c r="C500" s="62"/>
      <c r="D500" s="62"/>
      <c r="E500" s="62"/>
      <c r="F500" s="62"/>
      <c r="G500" s="62"/>
      <c r="H500" s="62"/>
      <c r="I500" s="62"/>
      <c r="J500" s="62"/>
    </row>
    <row r="501" spans="1:10" s="61" customFormat="1" x14ac:dyDescent="0.3">
      <c r="A501" s="62"/>
      <c r="B501" s="62"/>
      <c r="C501" s="62"/>
      <c r="D501" s="62"/>
      <c r="E501" s="62"/>
      <c r="F501" s="62"/>
      <c r="G501" s="62"/>
      <c r="H501" s="62"/>
      <c r="I501" s="62"/>
      <c r="J501" s="62"/>
    </row>
    <row r="502" spans="1:10" s="61" customFormat="1" x14ac:dyDescent="0.3">
      <c r="A502" s="62"/>
      <c r="B502" s="62"/>
      <c r="C502" s="62"/>
      <c r="D502" s="62"/>
      <c r="E502" s="62"/>
      <c r="F502" s="62"/>
      <c r="G502" s="62"/>
      <c r="H502" s="62"/>
      <c r="I502" s="62"/>
      <c r="J502" s="62"/>
    </row>
    <row r="503" spans="1:10" s="61" customFormat="1" x14ac:dyDescent="0.3">
      <c r="A503" s="62"/>
      <c r="B503" s="62"/>
      <c r="C503" s="62"/>
      <c r="D503" s="62"/>
      <c r="E503" s="62"/>
      <c r="F503" s="62"/>
      <c r="G503" s="62"/>
      <c r="H503" s="62"/>
      <c r="I503" s="62"/>
      <c r="J503" s="62"/>
    </row>
    <row r="504" spans="1:10" s="61" customFormat="1" x14ac:dyDescent="0.3">
      <c r="A504" s="62"/>
      <c r="B504" s="62"/>
      <c r="C504" s="62"/>
      <c r="D504" s="62"/>
      <c r="E504" s="62"/>
      <c r="F504" s="62"/>
      <c r="G504" s="62"/>
      <c r="H504" s="62"/>
      <c r="I504" s="62"/>
      <c r="J504" s="62"/>
    </row>
    <row r="505" spans="1:10" s="61" customFormat="1" x14ac:dyDescent="0.3">
      <c r="A505" s="62"/>
      <c r="B505" s="62"/>
      <c r="C505" s="62"/>
      <c r="D505" s="62"/>
      <c r="E505" s="62"/>
      <c r="F505" s="62"/>
      <c r="G505" s="62"/>
      <c r="H505" s="62"/>
      <c r="I505" s="62"/>
      <c r="J505" s="62"/>
    </row>
    <row r="506" spans="1:10" s="61" customFormat="1" x14ac:dyDescent="0.3">
      <c r="A506" s="62"/>
      <c r="B506" s="62"/>
      <c r="C506" s="62"/>
      <c r="D506" s="62"/>
      <c r="E506" s="62"/>
      <c r="F506" s="62"/>
      <c r="G506" s="62"/>
      <c r="H506" s="62"/>
      <c r="I506" s="62"/>
      <c r="J506" s="62"/>
    </row>
    <row r="507" spans="1:10" s="61" customFormat="1" x14ac:dyDescent="0.3">
      <c r="A507" s="62"/>
      <c r="B507" s="62"/>
      <c r="C507" s="62"/>
      <c r="D507" s="62"/>
      <c r="E507" s="62"/>
      <c r="F507" s="62"/>
      <c r="G507" s="62"/>
      <c r="H507" s="62"/>
      <c r="I507" s="62"/>
      <c r="J507" s="62"/>
    </row>
    <row r="508" spans="1:10" s="61" customFormat="1" x14ac:dyDescent="0.3">
      <c r="A508" s="62"/>
      <c r="B508" s="62"/>
      <c r="C508" s="62"/>
      <c r="D508" s="62"/>
      <c r="E508" s="62"/>
      <c r="F508" s="62"/>
      <c r="G508" s="62"/>
      <c r="H508" s="62"/>
      <c r="I508" s="62"/>
      <c r="J508" s="62"/>
    </row>
    <row r="509" spans="1:10" s="61" customFormat="1" x14ac:dyDescent="0.3">
      <c r="A509" s="62"/>
      <c r="B509" s="62"/>
      <c r="C509" s="62"/>
      <c r="D509" s="62"/>
      <c r="E509" s="62"/>
      <c r="F509" s="62"/>
      <c r="G509" s="62"/>
      <c r="H509" s="62"/>
      <c r="I509" s="62"/>
      <c r="J509" s="62"/>
    </row>
    <row r="510" spans="1:10" s="61" customFormat="1" x14ac:dyDescent="0.3">
      <c r="A510" s="62"/>
      <c r="B510" s="62"/>
      <c r="C510" s="62"/>
      <c r="D510" s="62"/>
      <c r="E510" s="62"/>
      <c r="F510" s="62"/>
      <c r="G510" s="62"/>
      <c r="H510" s="62"/>
      <c r="I510" s="62"/>
      <c r="J510" s="62"/>
    </row>
    <row r="511" spans="1:10" s="61" customFormat="1" x14ac:dyDescent="0.3">
      <c r="A511" s="62"/>
      <c r="B511" s="62"/>
      <c r="C511" s="62"/>
      <c r="D511" s="62"/>
      <c r="E511" s="62"/>
      <c r="F511" s="62"/>
      <c r="G511" s="62"/>
      <c r="H511" s="62"/>
      <c r="I511" s="62"/>
      <c r="J511" s="62"/>
    </row>
    <row r="512" spans="1:10" s="61" customFormat="1" x14ac:dyDescent="0.3">
      <c r="A512" s="62"/>
      <c r="B512" s="62"/>
      <c r="C512" s="62"/>
      <c r="D512" s="62"/>
      <c r="E512" s="62"/>
      <c r="F512" s="62"/>
      <c r="G512" s="62"/>
      <c r="H512" s="62"/>
      <c r="I512" s="62"/>
      <c r="J512" s="62"/>
    </row>
    <row r="513" spans="1:10" s="61" customFormat="1" x14ac:dyDescent="0.3">
      <c r="A513" s="62"/>
      <c r="B513" s="62"/>
      <c r="C513" s="62"/>
      <c r="D513" s="62"/>
      <c r="E513" s="62"/>
      <c r="F513" s="62"/>
      <c r="G513" s="62"/>
      <c r="H513" s="62"/>
      <c r="I513" s="62"/>
      <c r="J513" s="62"/>
    </row>
    <row r="514" spans="1:10" s="61" customFormat="1" x14ac:dyDescent="0.3">
      <c r="A514" s="62"/>
      <c r="B514" s="62"/>
      <c r="C514" s="62"/>
      <c r="D514" s="62"/>
      <c r="E514" s="62"/>
      <c r="F514" s="62"/>
      <c r="G514" s="62"/>
      <c r="H514" s="62"/>
      <c r="I514" s="62"/>
      <c r="J514" s="62"/>
    </row>
    <row r="515" spans="1:10" s="61" customFormat="1" x14ac:dyDescent="0.3">
      <c r="A515" s="62"/>
      <c r="B515" s="62"/>
      <c r="C515" s="62"/>
      <c r="D515" s="62"/>
      <c r="E515" s="62"/>
      <c r="F515" s="62"/>
      <c r="G515" s="62"/>
      <c r="H515" s="62"/>
      <c r="I515" s="62"/>
      <c r="J515" s="62"/>
    </row>
    <row r="516" spans="1:10" s="61" customFormat="1" x14ac:dyDescent="0.3">
      <c r="A516" s="62"/>
      <c r="B516" s="62"/>
      <c r="C516" s="62"/>
      <c r="D516" s="62"/>
      <c r="E516" s="62"/>
      <c r="F516" s="62"/>
      <c r="G516" s="62"/>
      <c r="H516" s="62"/>
      <c r="I516" s="62"/>
      <c r="J516" s="62"/>
    </row>
    <row r="517" spans="1:10" s="61" customFormat="1" x14ac:dyDescent="0.3">
      <c r="A517" s="62"/>
      <c r="B517" s="62"/>
      <c r="C517" s="62"/>
      <c r="D517" s="62"/>
      <c r="E517" s="62"/>
      <c r="F517" s="62"/>
      <c r="G517" s="62"/>
      <c r="H517" s="62"/>
      <c r="I517" s="62"/>
      <c r="J517" s="62"/>
    </row>
    <row r="518" spans="1:10" s="61" customFormat="1" x14ac:dyDescent="0.3">
      <c r="A518" s="62"/>
      <c r="B518" s="62"/>
      <c r="C518" s="62"/>
      <c r="D518" s="62"/>
      <c r="E518" s="62"/>
      <c r="F518" s="62"/>
      <c r="G518" s="62"/>
      <c r="H518" s="62"/>
      <c r="I518" s="62"/>
      <c r="J518" s="62"/>
    </row>
    <row r="519" spans="1:10" s="61" customFormat="1" x14ac:dyDescent="0.3">
      <c r="A519" s="62"/>
      <c r="B519" s="62"/>
      <c r="C519" s="62"/>
      <c r="D519" s="62"/>
      <c r="E519" s="62"/>
      <c r="F519" s="62"/>
      <c r="G519" s="62"/>
      <c r="H519" s="62"/>
      <c r="I519" s="62"/>
      <c r="J519" s="62"/>
    </row>
    <row r="520" spans="1:10" s="61" customFormat="1" x14ac:dyDescent="0.3">
      <c r="A520" s="62"/>
      <c r="B520" s="62"/>
      <c r="C520" s="62"/>
      <c r="D520" s="62"/>
      <c r="E520" s="62"/>
      <c r="F520" s="62"/>
      <c r="G520" s="62"/>
      <c r="H520" s="62"/>
      <c r="I520" s="62"/>
      <c r="J520" s="62"/>
    </row>
    <row r="521" spans="1:10" s="61" customFormat="1" x14ac:dyDescent="0.3">
      <c r="A521" s="62"/>
      <c r="B521" s="62"/>
      <c r="C521" s="62"/>
      <c r="D521" s="62"/>
      <c r="E521" s="62"/>
      <c r="F521" s="62"/>
      <c r="G521" s="62"/>
      <c r="H521" s="62"/>
      <c r="I521" s="62"/>
      <c r="J521" s="62"/>
    </row>
    <row r="522" spans="1:10" s="61" customFormat="1" x14ac:dyDescent="0.3">
      <c r="A522" s="62"/>
      <c r="B522" s="62"/>
      <c r="C522" s="62"/>
      <c r="D522" s="62"/>
      <c r="E522" s="62"/>
      <c r="F522" s="62"/>
      <c r="G522" s="62"/>
      <c r="H522" s="62"/>
      <c r="I522" s="62"/>
      <c r="J522" s="62"/>
    </row>
    <row r="523" spans="1:10" s="61" customFormat="1" x14ac:dyDescent="0.3">
      <c r="A523" s="62"/>
      <c r="B523" s="62"/>
      <c r="C523" s="62"/>
      <c r="D523" s="62"/>
      <c r="E523" s="62"/>
      <c r="F523" s="62"/>
      <c r="G523" s="62"/>
      <c r="H523" s="62"/>
      <c r="I523" s="62"/>
      <c r="J523" s="62"/>
    </row>
    <row r="524" spans="1:10" s="61" customFormat="1" x14ac:dyDescent="0.3">
      <c r="A524" s="62"/>
      <c r="B524" s="62"/>
      <c r="C524" s="62"/>
      <c r="D524" s="62"/>
      <c r="E524" s="62"/>
      <c r="F524" s="62"/>
      <c r="G524" s="62"/>
      <c r="H524" s="62"/>
      <c r="I524" s="62"/>
      <c r="J524" s="62"/>
    </row>
    <row r="525" spans="1:10" s="61" customFormat="1" x14ac:dyDescent="0.3">
      <c r="A525" s="62"/>
      <c r="B525" s="62"/>
      <c r="C525" s="62"/>
      <c r="D525" s="62"/>
      <c r="E525" s="62"/>
      <c r="F525" s="62"/>
      <c r="G525" s="62"/>
      <c r="H525" s="62"/>
      <c r="I525" s="62"/>
      <c r="J525" s="62"/>
    </row>
    <row r="526" spans="1:10" s="61" customFormat="1" x14ac:dyDescent="0.3">
      <c r="A526" s="62"/>
      <c r="B526" s="62"/>
      <c r="C526" s="62"/>
      <c r="D526" s="62"/>
      <c r="E526" s="62"/>
      <c r="F526" s="62"/>
      <c r="G526" s="62"/>
      <c r="H526" s="62"/>
      <c r="I526" s="62"/>
      <c r="J526" s="62"/>
    </row>
    <row r="527" spans="1:10" s="61" customFormat="1" x14ac:dyDescent="0.3">
      <c r="A527" s="62"/>
      <c r="B527" s="62"/>
      <c r="C527" s="62"/>
      <c r="D527" s="62"/>
      <c r="E527" s="62"/>
      <c r="F527" s="62"/>
      <c r="G527" s="62"/>
      <c r="H527" s="62"/>
      <c r="I527" s="62"/>
      <c r="J527" s="62"/>
    </row>
    <row r="528" spans="1:10" s="61" customFormat="1" x14ac:dyDescent="0.3">
      <c r="A528" s="62"/>
      <c r="B528" s="62"/>
      <c r="C528" s="62"/>
      <c r="D528" s="62"/>
      <c r="E528" s="62"/>
      <c r="F528" s="62"/>
      <c r="G528" s="62"/>
      <c r="H528" s="62"/>
      <c r="I528" s="62"/>
      <c r="J528" s="62"/>
    </row>
    <row r="529" spans="1:10" s="61" customFormat="1" x14ac:dyDescent="0.3">
      <c r="A529" s="62"/>
      <c r="B529" s="62"/>
      <c r="C529" s="62"/>
      <c r="D529" s="62"/>
      <c r="E529" s="62"/>
      <c r="F529" s="62"/>
      <c r="G529" s="62"/>
      <c r="H529" s="62"/>
      <c r="I529" s="62"/>
      <c r="J529" s="62"/>
    </row>
    <row r="530" spans="1:10" s="61" customFormat="1" x14ac:dyDescent="0.3">
      <c r="A530" s="62"/>
      <c r="B530" s="62"/>
      <c r="C530" s="62"/>
      <c r="D530" s="62"/>
      <c r="E530" s="62"/>
      <c r="F530" s="62"/>
      <c r="G530" s="62"/>
      <c r="H530" s="62"/>
      <c r="I530" s="62"/>
      <c r="J530" s="62"/>
    </row>
    <row r="531" spans="1:10" s="61" customFormat="1" x14ac:dyDescent="0.3">
      <c r="A531" s="62"/>
      <c r="B531" s="62"/>
      <c r="C531" s="62"/>
      <c r="D531" s="62"/>
      <c r="E531" s="62"/>
      <c r="F531" s="62"/>
      <c r="G531" s="62"/>
      <c r="H531" s="62"/>
      <c r="I531" s="62"/>
      <c r="J531" s="62"/>
    </row>
    <row r="532" spans="1:10" s="61" customFormat="1" x14ac:dyDescent="0.3">
      <c r="A532" s="62"/>
      <c r="B532" s="62"/>
      <c r="C532" s="62"/>
      <c r="D532" s="62"/>
      <c r="E532" s="62"/>
      <c r="F532" s="62"/>
      <c r="G532" s="62"/>
      <c r="H532" s="62"/>
      <c r="I532" s="62"/>
      <c r="J532" s="62"/>
    </row>
    <row r="533" spans="1:10" s="61" customFormat="1" x14ac:dyDescent="0.3">
      <c r="A533" s="62"/>
      <c r="B533" s="62"/>
      <c r="C533" s="62"/>
      <c r="D533" s="62"/>
      <c r="E533" s="62"/>
      <c r="F533" s="62"/>
      <c r="G533" s="62"/>
      <c r="H533" s="62"/>
      <c r="I533" s="62"/>
      <c r="J533" s="62"/>
    </row>
    <row r="534" spans="1:10" s="61" customFormat="1" x14ac:dyDescent="0.3">
      <c r="A534" s="62"/>
      <c r="B534" s="62"/>
      <c r="C534" s="62"/>
      <c r="D534" s="62"/>
      <c r="E534" s="62"/>
      <c r="F534" s="62"/>
      <c r="G534" s="62"/>
      <c r="H534" s="62"/>
      <c r="I534" s="62"/>
      <c r="J534" s="62"/>
    </row>
    <row r="535" spans="1:10" s="61" customFormat="1" x14ac:dyDescent="0.3">
      <c r="A535" s="62"/>
      <c r="B535" s="62"/>
      <c r="C535" s="62"/>
      <c r="D535" s="62"/>
      <c r="E535" s="62"/>
      <c r="F535" s="62"/>
      <c r="G535" s="62"/>
      <c r="H535" s="62"/>
      <c r="I535" s="62"/>
      <c r="J535" s="62"/>
    </row>
    <row r="536" spans="1:10" s="61" customFormat="1" x14ac:dyDescent="0.3">
      <c r="A536" s="62"/>
      <c r="B536" s="62"/>
      <c r="C536" s="62"/>
      <c r="D536" s="62"/>
      <c r="E536" s="62"/>
      <c r="F536" s="62"/>
      <c r="G536" s="62"/>
      <c r="H536" s="62"/>
      <c r="I536" s="62"/>
      <c r="J536" s="62"/>
    </row>
    <row r="537" spans="1:10" s="61" customFormat="1" x14ac:dyDescent="0.3">
      <c r="A537" s="62"/>
      <c r="B537" s="62"/>
      <c r="C537" s="62"/>
      <c r="D537" s="62"/>
      <c r="E537" s="62"/>
      <c r="F537" s="62"/>
      <c r="G537" s="62"/>
      <c r="H537" s="62"/>
      <c r="I537" s="62"/>
      <c r="J537" s="62"/>
    </row>
    <row r="538" spans="1:10" s="61" customFormat="1" x14ac:dyDescent="0.3">
      <c r="A538" s="62"/>
      <c r="B538" s="62"/>
      <c r="C538" s="62"/>
      <c r="D538" s="62"/>
      <c r="E538" s="62"/>
      <c r="F538" s="62"/>
      <c r="G538" s="62"/>
      <c r="H538" s="62"/>
      <c r="I538" s="62"/>
      <c r="J538" s="62"/>
    </row>
    <row r="539" spans="1:10" s="61" customFormat="1" x14ac:dyDescent="0.3">
      <c r="A539" s="62"/>
      <c r="B539" s="62"/>
      <c r="C539" s="62"/>
      <c r="D539" s="62"/>
      <c r="E539" s="62"/>
      <c r="F539" s="62"/>
      <c r="G539" s="62"/>
      <c r="H539" s="62"/>
      <c r="I539" s="62"/>
      <c r="J539" s="62"/>
    </row>
    <row r="540" spans="1:10" s="61" customFormat="1" x14ac:dyDescent="0.3">
      <c r="A540" s="62"/>
      <c r="B540" s="62"/>
      <c r="C540" s="62"/>
      <c r="D540" s="62"/>
      <c r="E540" s="62"/>
      <c r="F540" s="62"/>
      <c r="G540" s="62"/>
      <c r="H540" s="62"/>
      <c r="I540" s="62"/>
      <c r="J540" s="62"/>
    </row>
    <row r="541" spans="1:10" s="61" customFormat="1" x14ac:dyDescent="0.3">
      <c r="A541" s="62"/>
      <c r="B541" s="62"/>
      <c r="C541" s="62"/>
      <c r="D541" s="62"/>
      <c r="E541" s="62"/>
      <c r="F541" s="62"/>
      <c r="G541" s="62"/>
      <c r="H541" s="62"/>
      <c r="I541" s="62"/>
      <c r="J541" s="62"/>
    </row>
    <row r="542" spans="1:10" s="61" customFormat="1" x14ac:dyDescent="0.3">
      <c r="A542" s="62"/>
      <c r="B542" s="62"/>
      <c r="C542" s="62"/>
      <c r="D542" s="62"/>
      <c r="E542" s="62"/>
      <c r="F542" s="62"/>
      <c r="G542" s="62"/>
      <c r="H542" s="62"/>
      <c r="I542" s="62"/>
      <c r="J542" s="62"/>
    </row>
    <row r="543" spans="1:10" s="61" customFormat="1" x14ac:dyDescent="0.3">
      <c r="A543" s="62"/>
      <c r="B543" s="62"/>
      <c r="C543" s="62"/>
      <c r="D543" s="62"/>
      <c r="E543" s="62"/>
      <c r="F543" s="62"/>
      <c r="G543" s="62"/>
      <c r="H543" s="62"/>
      <c r="I543" s="62"/>
      <c r="J543" s="62"/>
    </row>
    <row r="544" spans="1:10" s="61" customFormat="1" x14ac:dyDescent="0.3">
      <c r="A544" s="62"/>
      <c r="B544" s="62"/>
      <c r="C544" s="62"/>
      <c r="D544" s="62"/>
      <c r="E544" s="62"/>
      <c r="F544" s="62"/>
      <c r="G544" s="62"/>
      <c r="H544" s="62"/>
      <c r="I544" s="62"/>
      <c r="J544" s="62"/>
    </row>
    <row r="545" spans="1:10" s="61" customFormat="1" x14ac:dyDescent="0.3">
      <c r="A545" s="62"/>
      <c r="B545" s="62"/>
      <c r="C545" s="62"/>
      <c r="D545" s="62"/>
      <c r="E545" s="62"/>
      <c r="F545" s="62"/>
      <c r="G545" s="62"/>
      <c r="H545" s="62"/>
      <c r="I545" s="62"/>
      <c r="J545" s="62"/>
    </row>
    <row r="546" spans="1:10" s="61" customFormat="1" x14ac:dyDescent="0.3">
      <c r="A546" s="62"/>
      <c r="B546" s="62"/>
      <c r="C546" s="62"/>
      <c r="D546" s="62"/>
      <c r="E546" s="62"/>
      <c r="F546" s="62"/>
      <c r="G546" s="62"/>
      <c r="H546" s="62"/>
      <c r="I546" s="62"/>
      <c r="J546" s="62"/>
    </row>
    <row r="547" spans="1:10" s="61" customFormat="1" x14ac:dyDescent="0.3">
      <c r="A547" s="62"/>
      <c r="B547" s="62"/>
      <c r="C547" s="62"/>
      <c r="D547" s="62"/>
      <c r="E547" s="62"/>
      <c r="F547" s="62"/>
      <c r="G547" s="62"/>
      <c r="H547" s="62"/>
      <c r="I547" s="62"/>
      <c r="J547" s="62"/>
    </row>
    <row r="548" spans="1:10" s="61" customFormat="1" x14ac:dyDescent="0.3">
      <c r="A548" s="62"/>
      <c r="B548" s="62"/>
      <c r="C548" s="62"/>
      <c r="D548" s="62"/>
      <c r="E548" s="62"/>
      <c r="F548" s="62"/>
      <c r="G548" s="62"/>
      <c r="H548" s="62"/>
      <c r="I548" s="62"/>
      <c r="J548" s="62"/>
    </row>
    <row r="549" spans="1:10" s="61" customFormat="1" x14ac:dyDescent="0.3">
      <c r="A549" s="62"/>
      <c r="B549" s="62"/>
      <c r="C549" s="62"/>
      <c r="D549" s="62"/>
      <c r="E549" s="62"/>
      <c r="F549" s="62"/>
      <c r="G549" s="62"/>
      <c r="H549" s="62"/>
      <c r="I549" s="62"/>
      <c r="J549" s="62"/>
    </row>
    <row r="550" spans="1:10" s="61" customFormat="1" x14ac:dyDescent="0.3">
      <c r="A550" s="62"/>
      <c r="B550" s="62"/>
      <c r="C550" s="62"/>
      <c r="D550" s="62"/>
      <c r="E550" s="62"/>
      <c r="F550" s="62"/>
      <c r="G550" s="62"/>
      <c r="H550" s="62"/>
      <c r="I550" s="62"/>
      <c r="J550" s="62"/>
    </row>
    <row r="551" spans="1:10" s="61" customFormat="1" x14ac:dyDescent="0.3">
      <c r="A551" s="62"/>
      <c r="B551" s="62"/>
      <c r="C551" s="62"/>
      <c r="D551" s="62"/>
      <c r="E551" s="62"/>
      <c r="F551" s="62"/>
      <c r="G551" s="62"/>
      <c r="H551" s="62"/>
      <c r="I551" s="62"/>
      <c r="J551" s="62"/>
    </row>
    <row r="552" spans="1:10" s="61" customFormat="1" x14ac:dyDescent="0.3">
      <c r="A552" s="62"/>
      <c r="B552" s="62"/>
      <c r="C552" s="62"/>
      <c r="D552" s="62"/>
      <c r="E552" s="62"/>
      <c r="F552" s="62"/>
      <c r="G552" s="62"/>
      <c r="H552" s="62"/>
      <c r="I552" s="62"/>
      <c r="J552" s="62"/>
    </row>
    <row r="553" spans="1:10" s="61" customFormat="1" x14ac:dyDescent="0.3">
      <c r="A553" s="62"/>
      <c r="B553" s="62"/>
      <c r="C553" s="62"/>
      <c r="D553" s="62"/>
      <c r="E553" s="62"/>
      <c r="F553" s="62"/>
      <c r="G553" s="62"/>
      <c r="H553" s="62"/>
      <c r="I553" s="62"/>
      <c r="J553" s="62"/>
    </row>
    <row r="554" spans="1:10" s="61" customFormat="1" x14ac:dyDescent="0.3">
      <c r="A554" s="62"/>
      <c r="B554" s="62"/>
      <c r="C554" s="62"/>
      <c r="D554" s="62"/>
      <c r="E554" s="62"/>
      <c r="F554" s="62"/>
      <c r="G554" s="62"/>
      <c r="H554" s="62"/>
      <c r="I554" s="62"/>
      <c r="J554" s="62"/>
    </row>
    <row r="555" spans="1:10" s="61" customFormat="1" x14ac:dyDescent="0.3">
      <c r="A555" s="62"/>
      <c r="B555" s="62"/>
      <c r="C555" s="62"/>
      <c r="D555" s="62"/>
      <c r="E555" s="62"/>
      <c r="F555" s="62"/>
      <c r="G555" s="62"/>
      <c r="H555" s="62"/>
      <c r="I555" s="62"/>
      <c r="J555" s="62"/>
    </row>
    <row r="556" spans="1:10" s="61" customFormat="1" x14ac:dyDescent="0.3">
      <c r="A556" s="62"/>
      <c r="B556" s="62"/>
      <c r="C556" s="62"/>
      <c r="D556" s="62"/>
      <c r="E556" s="62"/>
      <c r="F556" s="62"/>
      <c r="G556" s="62"/>
      <c r="H556" s="62"/>
      <c r="I556" s="62"/>
      <c r="J556" s="62"/>
    </row>
    <row r="557" spans="1:10" s="61" customFormat="1" x14ac:dyDescent="0.3">
      <c r="A557" s="62"/>
      <c r="B557" s="62"/>
      <c r="C557" s="62"/>
      <c r="D557" s="62"/>
      <c r="E557" s="62"/>
      <c r="F557" s="62"/>
      <c r="G557" s="62"/>
      <c r="H557" s="62"/>
      <c r="I557" s="62"/>
      <c r="J557" s="62"/>
    </row>
    <row r="558" spans="1:10" s="61" customFormat="1" x14ac:dyDescent="0.3">
      <c r="A558" s="62"/>
      <c r="B558" s="62"/>
      <c r="C558" s="62"/>
      <c r="D558" s="62"/>
      <c r="E558" s="62"/>
      <c r="F558" s="62"/>
      <c r="G558" s="62"/>
      <c r="H558" s="62"/>
      <c r="I558" s="62"/>
      <c r="J558" s="62"/>
    </row>
    <row r="559" spans="1:10" s="61" customFormat="1" x14ac:dyDescent="0.3">
      <c r="A559" s="62"/>
      <c r="B559" s="62"/>
      <c r="C559" s="62"/>
      <c r="D559" s="62"/>
      <c r="E559" s="62"/>
      <c r="F559" s="62"/>
      <c r="G559" s="62"/>
      <c r="H559" s="62"/>
      <c r="I559" s="62"/>
      <c r="J559" s="62"/>
    </row>
    <row r="560" spans="1:10" s="61" customFormat="1" x14ac:dyDescent="0.3">
      <c r="A560" s="62"/>
      <c r="B560" s="62"/>
      <c r="C560" s="62"/>
      <c r="D560" s="62"/>
      <c r="E560" s="62"/>
      <c r="F560" s="62"/>
      <c r="G560" s="62"/>
      <c r="H560" s="62"/>
      <c r="I560" s="62"/>
      <c r="J560" s="62"/>
    </row>
    <row r="561" spans="1:10" s="61" customFormat="1" x14ac:dyDescent="0.3">
      <c r="A561" s="62"/>
      <c r="B561" s="62"/>
      <c r="C561" s="62"/>
      <c r="D561" s="62"/>
      <c r="E561" s="62"/>
      <c r="F561" s="62"/>
      <c r="G561" s="62"/>
      <c r="H561" s="62"/>
      <c r="I561" s="62"/>
      <c r="J561" s="62"/>
    </row>
    <row r="562" spans="1:10" s="61" customFormat="1" x14ac:dyDescent="0.3">
      <c r="A562" s="62"/>
      <c r="B562" s="62"/>
      <c r="C562" s="62"/>
      <c r="D562" s="62"/>
      <c r="E562" s="62"/>
      <c r="F562" s="62"/>
      <c r="G562" s="62"/>
      <c r="H562" s="62"/>
      <c r="I562" s="62"/>
      <c r="J562" s="62"/>
    </row>
    <row r="563" spans="1:10" s="61" customFormat="1" x14ac:dyDescent="0.3">
      <c r="A563" s="62"/>
      <c r="B563" s="62"/>
      <c r="C563" s="62"/>
      <c r="D563" s="62"/>
      <c r="E563" s="62"/>
      <c r="F563" s="62"/>
      <c r="G563" s="62"/>
      <c r="H563" s="62"/>
      <c r="I563" s="62"/>
      <c r="J563" s="62"/>
    </row>
    <row r="564" spans="1:10" s="61" customFormat="1" x14ac:dyDescent="0.3">
      <c r="A564" s="62"/>
      <c r="B564" s="62"/>
      <c r="C564" s="62"/>
      <c r="D564" s="62"/>
      <c r="E564" s="62"/>
      <c r="F564" s="62"/>
      <c r="G564" s="62"/>
      <c r="H564" s="62"/>
      <c r="I564" s="62"/>
      <c r="J564" s="62"/>
    </row>
    <row r="565" spans="1:10" s="61" customFormat="1" x14ac:dyDescent="0.3">
      <c r="A565" s="62"/>
      <c r="B565" s="62"/>
      <c r="C565" s="62"/>
      <c r="D565" s="62"/>
      <c r="E565" s="62"/>
      <c r="F565" s="62"/>
      <c r="G565" s="62"/>
      <c r="H565" s="62"/>
      <c r="I565" s="62"/>
      <c r="J565" s="62"/>
    </row>
    <row r="566" spans="1:10" s="61" customFormat="1" x14ac:dyDescent="0.3">
      <c r="A566" s="62"/>
      <c r="B566" s="62"/>
      <c r="C566" s="62"/>
      <c r="D566" s="62"/>
      <c r="E566" s="62"/>
      <c r="F566" s="62"/>
      <c r="G566" s="62"/>
      <c r="H566" s="62"/>
      <c r="I566" s="62"/>
      <c r="J566" s="62"/>
    </row>
    <row r="567" spans="1:10" s="61" customFormat="1" x14ac:dyDescent="0.3">
      <c r="A567" s="62"/>
      <c r="B567" s="62"/>
      <c r="C567" s="62"/>
      <c r="D567" s="62"/>
      <c r="E567" s="62"/>
      <c r="F567" s="62"/>
      <c r="G567" s="62"/>
      <c r="H567" s="62"/>
      <c r="I567" s="62"/>
      <c r="J567" s="62"/>
    </row>
    <row r="568" spans="1:10" s="61" customFormat="1" x14ac:dyDescent="0.3">
      <c r="A568" s="62"/>
      <c r="B568" s="62"/>
      <c r="C568" s="62"/>
      <c r="D568" s="62"/>
      <c r="E568" s="62"/>
      <c r="F568" s="62"/>
      <c r="G568" s="62"/>
      <c r="H568" s="62"/>
      <c r="I568" s="62"/>
      <c r="J568" s="62"/>
    </row>
    <row r="569" spans="1:10" s="61" customFormat="1" x14ac:dyDescent="0.3">
      <c r="A569" s="62"/>
      <c r="B569" s="62"/>
      <c r="C569" s="62"/>
      <c r="D569" s="62"/>
      <c r="E569" s="62"/>
      <c r="F569" s="62"/>
      <c r="G569" s="62"/>
      <c r="H569" s="62"/>
      <c r="I569" s="62"/>
      <c r="J569" s="62"/>
    </row>
    <row r="570" spans="1:10" s="61" customFormat="1" x14ac:dyDescent="0.3">
      <c r="A570" s="62"/>
      <c r="B570" s="62"/>
      <c r="C570" s="62"/>
      <c r="D570" s="62"/>
      <c r="E570" s="62"/>
      <c r="F570" s="62"/>
      <c r="G570" s="62"/>
      <c r="H570" s="62"/>
      <c r="I570" s="62"/>
      <c r="J570" s="62"/>
    </row>
    <row r="571" spans="1:10" s="61" customFormat="1" x14ac:dyDescent="0.3">
      <c r="A571" s="62"/>
      <c r="B571" s="62"/>
      <c r="C571" s="62"/>
      <c r="D571" s="62"/>
      <c r="E571" s="62"/>
      <c r="F571" s="62"/>
      <c r="G571" s="62"/>
      <c r="H571" s="62"/>
      <c r="I571" s="62"/>
      <c r="J571" s="62"/>
    </row>
    <row r="572" spans="1:10" s="61" customFormat="1" x14ac:dyDescent="0.3">
      <c r="A572" s="62"/>
      <c r="B572" s="62"/>
      <c r="C572" s="62"/>
      <c r="D572" s="62"/>
      <c r="E572" s="62"/>
      <c r="F572" s="62"/>
      <c r="G572" s="62"/>
      <c r="H572" s="62"/>
      <c r="I572" s="62"/>
      <c r="J572" s="62"/>
    </row>
    <row r="573" spans="1:10" s="61" customFormat="1" x14ac:dyDescent="0.3">
      <c r="A573" s="62"/>
      <c r="B573" s="62"/>
      <c r="C573" s="62"/>
      <c r="D573" s="62"/>
      <c r="E573" s="62"/>
      <c r="F573" s="62"/>
      <c r="G573" s="62"/>
      <c r="H573" s="62"/>
      <c r="I573" s="62"/>
      <c r="J573" s="62"/>
    </row>
    <row r="574" spans="1:10" s="61" customFormat="1" x14ac:dyDescent="0.3">
      <c r="A574" s="62"/>
      <c r="B574" s="62"/>
      <c r="C574" s="62"/>
      <c r="D574" s="62"/>
      <c r="E574" s="62"/>
      <c r="F574" s="62"/>
      <c r="G574" s="62"/>
      <c r="H574" s="62"/>
      <c r="I574" s="62"/>
      <c r="J574" s="62"/>
    </row>
    <row r="575" spans="1:10" s="61" customFormat="1" x14ac:dyDescent="0.3">
      <c r="A575" s="62"/>
      <c r="B575" s="62"/>
      <c r="C575" s="62"/>
      <c r="D575" s="62"/>
      <c r="E575" s="62"/>
      <c r="F575" s="62"/>
      <c r="G575" s="62"/>
      <c r="H575" s="62"/>
      <c r="I575" s="62"/>
      <c r="J575" s="62"/>
    </row>
    <row r="576" spans="1:10" s="61" customFormat="1" x14ac:dyDescent="0.3">
      <c r="A576" s="62"/>
      <c r="B576" s="62"/>
      <c r="C576" s="62"/>
      <c r="D576" s="62"/>
      <c r="E576" s="62"/>
      <c r="F576" s="62"/>
      <c r="G576" s="62"/>
      <c r="H576" s="62"/>
      <c r="I576" s="62"/>
      <c r="J576" s="62"/>
    </row>
    <row r="577" spans="1:10" s="61" customFormat="1" x14ac:dyDescent="0.3">
      <c r="A577" s="62"/>
      <c r="B577" s="62"/>
      <c r="C577" s="62"/>
      <c r="D577" s="62"/>
      <c r="E577" s="62"/>
      <c r="F577" s="62"/>
      <c r="G577" s="62"/>
      <c r="H577" s="62"/>
      <c r="I577" s="62"/>
      <c r="J577" s="62"/>
    </row>
    <row r="578" spans="1:10" s="61" customFormat="1" x14ac:dyDescent="0.3">
      <c r="A578" s="62"/>
      <c r="B578" s="62"/>
      <c r="C578" s="62"/>
      <c r="D578" s="62"/>
      <c r="E578" s="62"/>
      <c r="F578" s="62"/>
      <c r="G578" s="62"/>
      <c r="H578" s="62"/>
      <c r="I578" s="62"/>
      <c r="J578" s="62"/>
    </row>
    <row r="579" spans="1:10" s="61" customFormat="1" x14ac:dyDescent="0.3">
      <c r="A579" s="62"/>
      <c r="B579" s="62"/>
      <c r="C579" s="62"/>
      <c r="D579" s="62"/>
      <c r="E579" s="62"/>
      <c r="F579" s="62"/>
      <c r="G579" s="62"/>
      <c r="H579" s="62"/>
      <c r="I579" s="62"/>
      <c r="J579" s="62"/>
    </row>
    <row r="580" spans="1:10" s="61" customFormat="1" x14ac:dyDescent="0.3">
      <c r="A580" s="62"/>
      <c r="B580" s="62"/>
      <c r="C580" s="62"/>
      <c r="D580" s="62"/>
      <c r="E580" s="62"/>
      <c r="F580" s="62"/>
      <c r="G580" s="62"/>
      <c r="H580" s="62"/>
      <c r="I580" s="62"/>
      <c r="J580" s="62"/>
    </row>
    <row r="581" spans="1:10" s="61" customFormat="1" x14ac:dyDescent="0.3">
      <c r="A581" s="62"/>
      <c r="B581" s="62"/>
      <c r="C581" s="62"/>
      <c r="D581" s="62"/>
      <c r="E581" s="62"/>
      <c r="F581" s="62"/>
      <c r="G581" s="62"/>
      <c r="H581" s="62"/>
      <c r="I581" s="62"/>
      <c r="J581" s="62"/>
    </row>
    <row r="582" spans="1:10" s="61" customFormat="1" x14ac:dyDescent="0.3">
      <c r="A582" s="62"/>
      <c r="B582" s="62"/>
      <c r="C582" s="62"/>
      <c r="D582" s="62"/>
      <c r="E582" s="62"/>
      <c r="F582" s="62"/>
      <c r="G582" s="62"/>
      <c r="H582" s="62"/>
      <c r="I582" s="62"/>
      <c r="J582" s="62"/>
    </row>
    <row r="583" spans="1:10" s="61" customFormat="1" x14ac:dyDescent="0.3">
      <c r="A583" s="62"/>
      <c r="B583" s="62"/>
      <c r="C583" s="62"/>
      <c r="D583" s="62"/>
      <c r="E583" s="62"/>
      <c r="F583" s="62"/>
      <c r="G583" s="62"/>
      <c r="H583" s="62"/>
      <c r="I583" s="62"/>
      <c r="J583" s="62"/>
    </row>
    <row r="584" spans="1:10" s="61" customFormat="1" x14ac:dyDescent="0.3">
      <c r="A584" s="62"/>
      <c r="B584" s="62"/>
      <c r="C584" s="62"/>
      <c r="D584" s="62"/>
      <c r="E584" s="62"/>
      <c r="F584" s="62"/>
      <c r="G584" s="62"/>
      <c r="H584" s="62"/>
      <c r="I584" s="62"/>
      <c r="J584" s="62"/>
    </row>
    <row r="585" spans="1:10" s="61" customFormat="1" x14ac:dyDescent="0.3">
      <c r="A585" s="62"/>
      <c r="B585" s="62"/>
      <c r="C585" s="62"/>
      <c r="D585" s="62"/>
      <c r="E585" s="62"/>
      <c r="F585" s="62"/>
      <c r="G585" s="62"/>
      <c r="H585" s="62"/>
      <c r="I585" s="62"/>
      <c r="J585" s="62"/>
    </row>
    <row r="586" spans="1:10" s="61" customFormat="1" x14ac:dyDescent="0.3">
      <c r="A586" s="62"/>
      <c r="B586" s="62"/>
      <c r="C586" s="62"/>
      <c r="D586" s="62"/>
      <c r="E586" s="62"/>
      <c r="F586" s="62"/>
      <c r="G586" s="62"/>
      <c r="H586" s="62"/>
      <c r="I586" s="62"/>
      <c r="J586" s="62"/>
    </row>
    <row r="587" spans="1:10" s="61" customFormat="1" x14ac:dyDescent="0.3">
      <c r="A587" s="62"/>
      <c r="B587" s="62"/>
      <c r="C587" s="62"/>
      <c r="D587" s="62"/>
      <c r="E587" s="62"/>
      <c r="F587" s="62"/>
      <c r="G587" s="62"/>
      <c r="H587" s="62"/>
      <c r="I587" s="62"/>
      <c r="J587" s="62"/>
    </row>
    <row r="588" spans="1:10" s="61" customFormat="1" x14ac:dyDescent="0.3">
      <c r="A588" s="62"/>
      <c r="B588" s="62"/>
      <c r="C588" s="62"/>
      <c r="D588" s="62"/>
      <c r="E588" s="62"/>
      <c r="F588" s="62"/>
      <c r="G588" s="62"/>
      <c r="H588" s="62"/>
      <c r="I588" s="62"/>
      <c r="J588" s="62"/>
    </row>
    <row r="589" spans="1:10" s="61" customFormat="1" x14ac:dyDescent="0.3">
      <c r="A589" s="62"/>
      <c r="B589" s="62"/>
      <c r="C589" s="62"/>
      <c r="D589" s="62"/>
      <c r="E589" s="62"/>
      <c r="F589" s="62"/>
      <c r="G589" s="62"/>
      <c r="H589" s="62"/>
      <c r="I589" s="62"/>
      <c r="J589" s="62"/>
    </row>
    <row r="590" spans="1:10" s="61" customFormat="1" x14ac:dyDescent="0.3">
      <c r="A590" s="62"/>
      <c r="B590" s="62"/>
      <c r="C590" s="62"/>
      <c r="D590" s="62"/>
      <c r="E590" s="62"/>
      <c r="F590" s="62"/>
      <c r="G590" s="62"/>
      <c r="H590" s="62"/>
      <c r="I590" s="62"/>
      <c r="J590" s="62"/>
    </row>
    <row r="591" spans="1:10" s="61" customFormat="1" x14ac:dyDescent="0.3">
      <c r="A591" s="62"/>
      <c r="B591" s="62"/>
      <c r="C591" s="62"/>
      <c r="D591" s="62"/>
      <c r="E591" s="62"/>
      <c r="F591" s="62"/>
      <c r="G591" s="62"/>
      <c r="H591" s="62"/>
      <c r="I591" s="62"/>
      <c r="J591" s="62"/>
    </row>
    <row r="592" spans="1:10" s="61" customFormat="1" x14ac:dyDescent="0.3">
      <c r="A592" s="62"/>
      <c r="B592" s="62"/>
      <c r="C592" s="62"/>
      <c r="D592" s="62"/>
      <c r="E592" s="62"/>
      <c r="F592" s="62"/>
      <c r="G592" s="62"/>
      <c r="H592" s="62"/>
      <c r="I592" s="62"/>
      <c r="J592" s="62"/>
    </row>
    <row r="593" spans="1:10" s="61" customFormat="1" x14ac:dyDescent="0.3">
      <c r="A593" s="62"/>
      <c r="B593" s="62"/>
      <c r="C593" s="62"/>
      <c r="D593" s="62"/>
      <c r="E593" s="62"/>
      <c r="F593" s="62"/>
      <c r="G593" s="62"/>
      <c r="H593" s="62"/>
      <c r="I593" s="62"/>
      <c r="J593" s="62"/>
    </row>
    <row r="594" spans="1:10" s="61" customFormat="1" x14ac:dyDescent="0.3">
      <c r="A594" s="62"/>
      <c r="B594" s="62"/>
      <c r="C594" s="62"/>
      <c r="D594" s="62"/>
      <c r="E594" s="62"/>
      <c r="F594" s="62"/>
      <c r="G594" s="62"/>
      <c r="H594" s="62"/>
      <c r="I594" s="62"/>
      <c r="J594" s="62"/>
    </row>
    <row r="595" spans="1:10" s="61" customFormat="1" x14ac:dyDescent="0.3">
      <c r="A595" s="62"/>
      <c r="B595" s="62"/>
      <c r="C595" s="62"/>
      <c r="D595" s="62"/>
      <c r="E595" s="62"/>
      <c r="F595" s="62"/>
      <c r="G595" s="62"/>
      <c r="H595" s="62"/>
      <c r="I595" s="62"/>
      <c r="J595" s="62"/>
    </row>
    <row r="596" spans="1:10" s="61" customFormat="1" x14ac:dyDescent="0.3">
      <c r="A596" s="62"/>
      <c r="B596" s="62"/>
      <c r="C596" s="62"/>
      <c r="D596" s="62"/>
      <c r="E596" s="62"/>
      <c r="F596" s="62"/>
      <c r="G596" s="62"/>
      <c r="H596" s="62"/>
      <c r="I596" s="62"/>
      <c r="J596" s="62"/>
    </row>
    <row r="597" spans="1:10" s="61" customFormat="1" x14ac:dyDescent="0.3">
      <c r="A597" s="62"/>
      <c r="B597" s="62"/>
      <c r="C597" s="62"/>
      <c r="D597" s="62"/>
      <c r="E597" s="62"/>
      <c r="F597" s="62"/>
      <c r="G597" s="62"/>
      <c r="H597" s="62"/>
      <c r="I597" s="62"/>
      <c r="J597" s="62"/>
    </row>
    <row r="598" spans="1:10" s="61" customFormat="1" x14ac:dyDescent="0.3">
      <c r="A598" s="62"/>
      <c r="B598" s="62"/>
      <c r="C598" s="62"/>
      <c r="D598" s="62"/>
      <c r="E598" s="62"/>
      <c r="F598" s="62"/>
      <c r="G598" s="62"/>
      <c r="H598" s="62"/>
      <c r="I598" s="62"/>
      <c r="J598" s="62"/>
    </row>
    <row r="599" spans="1:10" s="61" customFormat="1" x14ac:dyDescent="0.3">
      <c r="A599" s="62"/>
      <c r="B599" s="62"/>
      <c r="C599" s="62"/>
      <c r="D599" s="62"/>
      <c r="E599" s="62"/>
      <c r="F599" s="62"/>
      <c r="G599" s="62"/>
      <c r="H599" s="62"/>
      <c r="I599" s="62"/>
      <c r="J599" s="62"/>
    </row>
    <row r="600" spans="1:10" s="61" customFormat="1" x14ac:dyDescent="0.3">
      <c r="A600" s="62"/>
      <c r="B600" s="62"/>
      <c r="C600" s="62"/>
      <c r="D600" s="62"/>
      <c r="E600" s="62"/>
      <c r="F600" s="62"/>
      <c r="G600" s="62"/>
      <c r="H600" s="62"/>
      <c r="I600" s="62"/>
      <c r="J600" s="62"/>
    </row>
    <row r="601" spans="1:10" s="61" customFormat="1" x14ac:dyDescent="0.3">
      <c r="A601" s="62"/>
      <c r="B601" s="62"/>
      <c r="C601" s="62"/>
      <c r="D601" s="62"/>
      <c r="E601" s="62"/>
      <c r="F601" s="62"/>
      <c r="G601" s="62"/>
      <c r="H601" s="62"/>
      <c r="I601" s="62"/>
      <c r="J601" s="62"/>
    </row>
    <row r="602" spans="1:10" s="61" customFormat="1" x14ac:dyDescent="0.3">
      <c r="A602" s="62"/>
      <c r="B602" s="62"/>
      <c r="C602" s="62"/>
      <c r="D602" s="62"/>
      <c r="E602" s="62"/>
      <c r="F602" s="62"/>
      <c r="G602" s="62"/>
      <c r="H602" s="62"/>
      <c r="I602" s="62"/>
      <c r="J602" s="62"/>
    </row>
    <row r="603" spans="1:10" s="61" customFormat="1" x14ac:dyDescent="0.3">
      <c r="A603" s="62"/>
      <c r="B603" s="62"/>
      <c r="C603" s="62"/>
      <c r="D603" s="62"/>
      <c r="E603" s="62"/>
      <c r="F603" s="62"/>
      <c r="G603" s="62"/>
      <c r="H603" s="62"/>
      <c r="I603" s="62"/>
      <c r="J603" s="62"/>
    </row>
    <row r="604" spans="1:10" s="61" customFormat="1" x14ac:dyDescent="0.3">
      <c r="A604" s="62"/>
      <c r="B604" s="62"/>
      <c r="C604" s="62"/>
      <c r="D604" s="62"/>
      <c r="E604" s="62"/>
      <c r="F604" s="62"/>
      <c r="G604" s="62"/>
      <c r="H604" s="62"/>
      <c r="I604" s="62"/>
      <c r="J604" s="62"/>
    </row>
    <row r="605" spans="1:10" s="61" customFormat="1" x14ac:dyDescent="0.3">
      <c r="A605" s="62"/>
      <c r="B605" s="62"/>
      <c r="C605" s="62"/>
      <c r="D605" s="62"/>
      <c r="E605" s="62"/>
      <c r="F605" s="62"/>
      <c r="G605" s="62"/>
      <c r="H605" s="62"/>
      <c r="I605" s="62"/>
      <c r="J605" s="62"/>
    </row>
    <row r="606" spans="1:10" s="61" customFormat="1" x14ac:dyDescent="0.3">
      <c r="A606" s="62"/>
      <c r="B606" s="62"/>
      <c r="C606" s="62"/>
      <c r="D606" s="62"/>
      <c r="E606" s="62"/>
      <c r="F606" s="62"/>
      <c r="G606" s="62"/>
      <c r="H606" s="62"/>
      <c r="I606" s="62"/>
      <c r="J606" s="62"/>
    </row>
    <row r="607" spans="1:10" s="61" customFormat="1" x14ac:dyDescent="0.3">
      <c r="A607" s="62"/>
      <c r="B607" s="62"/>
      <c r="C607" s="62"/>
      <c r="D607" s="62"/>
      <c r="E607" s="62"/>
      <c r="F607" s="62"/>
      <c r="G607" s="62"/>
      <c r="H607" s="62"/>
      <c r="I607" s="62"/>
      <c r="J607" s="62"/>
    </row>
    <row r="608" spans="1:10" s="61" customFormat="1" x14ac:dyDescent="0.3">
      <c r="A608" s="62"/>
      <c r="B608" s="62"/>
      <c r="C608" s="62"/>
      <c r="D608" s="62"/>
      <c r="E608" s="62"/>
      <c r="F608" s="62"/>
      <c r="G608" s="62"/>
      <c r="H608" s="62"/>
      <c r="I608" s="62"/>
      <c r="J608" s="62"/>
    </row>
    <row r="609" spans="1:10" s="61" customFormat="1" x14ac:dyDescent="0.3">
      <c r="A609" s="62"/>
      <c r="B609" s="62"/>
      <c r="C609" s="62"/>
      <c r="D609" s="62"/>
      <c r="E609" s="62"/>
      <c r="F609" s="62"/>
      <c r="G609" s="62"/>
      <c r="H609" s="62"/>
      <c r="I609" s="62"/>
      <c r="J609" s="62"/>
    </row>
    <row r="610" spans="1:10" s="61" customFormat="1" x14ac:dyDescent="0.3">
      <c r="A610" s="62"/>
      <c r="B610" s="62"/>
      <c r="C610" s="62"/>
      <c r="D610" s="62"/>
      <c r="E610" s="62"/>
      <c r="F610" s="62"/>
      <c r="G610" s="62"/>
      <c r="H610" s="62"/>
      <c r="I610" s="62"/>
      <c r="J610" s="62"/>
    </row>
    <row r="611" spans="1:10" s="61" customFormat="1" x14ac:dyDescent="0.3">
      <c r="A611" s="62"/>
      <c r="B611" s="62"/>
      <c r="C611" s="62"/>
      <c r="D611" s="62"/>
      <c r="E611" s="62"/>
      <c r="F611" s="62"/>
      <c r="G611" s="62"/>
      <c r="H611" s="62"/>
      <c r="I611" s="62"/>
      <c r="J611" s="62"/>
    </row>
    <row r="612" spans="1:10" s="61" customFormat="1" x14ac:dyDescent="0.3">
      <c r="A612" s="62"/>
      <c r="B612" s="62"/>
      <c r="C612" s="62"/>
      <c r="D612" s="62"/>
      <c r="E612" s="62"/>
      <c r="F612" s="62"/>
      <c r="G612" s="62"/>
      <c r="H612" s="62"/>
      <c r="I612" s="62"/>
      <c r="J612" s="62"/>
    </row>
    <row r="613" spans="1:10" s="61" customFormat="1" x14ac:dyDescent="0.3">
      <c r="A613" s="62"/>
      <c r="B613" s="62"/>
      <c r="C613" s="62"/>
      <c r="D613" s="62"/>
      <c r="E613" s="62"/>
      <c r="F613" s="62"/>
      <c r="G613" s="62"/>
      <c r="H613" s="62"/>
      <c r="I613" s="62"/>
      <c r="J613" s="62"/>
    </row>
    <row r="614" spans="1:10" s="61" customFormat="1" x14ac:dyDescent="0.3">
      <c r="A614" s="62"/>
      <c r="B614" s="62"/>
      <c r="C614" s="62"/>
      <c r="D614" s="62"/>
      <c r="E614" s="62"/>
      <c r="F614" s="62"/>
      <c r="G614" s="62"/>
      <c r="H614" s="62"/>
      <c r="I614" s="62"/>
      <c r="J614" s="62"/>
    </row>
    <row r="615" spans="1:10" s="61" customFormat="1" x14ac:dyDescent="0.3">
      <c r="A615" s="62"/>
      <c r="B615" s="62"/>
      <c r="C615" s="62"/>
      <c r="D615" s="62"/>
      <c r="E615" s="62"/>
      <c r="F615" s="62"/>
      <c r="G615" s="62"/>
      <c r="H615" s="62"/>
      <c r="I615" s="62"/>
      <c r="J615" s="62"/>
    </row>
    <row r="616" spans="1:10" s="61" customFormat="1" x14ac:dyDescent="0.3">
      <c r="A616" s="62"/>
      <c r="B616" s="62"/>
      <c r="C616" s="62"/>
      <c r="D616" s="62"/>
      <c r="E616" s="62"/>
      <c r="F616" s="62"/>
      <c r="G616" s="62"/>
      <c r="H616" s="62"/>
      <c r="I616" s="62"/>
      <c r="J616" s="62"/>
    </row>
    <row r="617" spans="1:10" s="61" customFormat="1" x14ac:dyDescent="0.3">
      <c r="A617" s="62"/>
      <c r="B617" s="62"/>
      <c r="C617" s="62"/>
      <c r="D617" s="62"/>
      <c r="E617" s="62"/>
      <c r="F617" s="62"/>
      <c r="G617" s="62"/>
      <c r="H617" s="62"/>
      <c r="I617" s="62"/>
      <c r="J617" s="62"/>
    </row>
    <row r="618" spans="1:10" s="61" customFormat="1" x14ac:dyDescent="0.3">
      <c r="A618" s="62"/>
      <c r="B618" s="62"/>
      <c r="C618" s="62"/>
      <c r="D618" s="62"/>
      <c r="E618" s="62"/>
      <c r="F618" s="62"/>
      <c r="G618" s="62"/>
      <c r="H618" s="62"/>
      <c r="I618" s="62"/>
      <c r="J618" s="62"/>
    </row>
    <row r="619" spans="1:10" s="61" customFormat="1" x14ac:dyDescent="0.3">
      <c r="A619" s="62"/>
      <c r="B619" s="62"/>
      <c r="C619" s="62"/>
      <c r="D619" s="62"/>
      <c r="E619" s="62"/>
      <c r="F619" s="62"/>
      <c r="G619" s="62"/>
      <c r="H619" s="62"/>
      <c r="I619" s="62"/>
      <c r="J619" s="62"/>
    </row>
  </sheetData>
  <autoFilter ref="J1:J619"/>
  <mergeCells count="18">
    <mergeCell ref="F6:K6"/>
    <mergeCell ref="F7:K7"/>
    <mergeCell ref="F16:F17"/>
    <mergeCell ref="A16:A17"/>
    <mergeCell ref="B16:B17"/>
    <mergeCell ref="C16:C17"/>
    <mergeCell ref="D16:D17"/>
    <mergeCell ref="E16:E17"/>
    <mergeCell ref="K16:K17"/>
    <mergeCell ref="G16:G17"/>
    <mergeCell ref="H16:H17"/>
    <mergeCell ref="I16:I17"/>
    <mergeCell ref="J16:J17"/>
    <mergeCell ref="A1:K1"/>
    <mergeCell ref="A2:K2"/>
    <mergeCell ref="A3:K3"/>
    <mergeCell ref="A4:K4"/>
    <mergeCell ref="A5:K5"/>
  </mergeCells>
  <pageMargins left="0.47244094488188981" right="0.11811023622047245" top="0.55118110236220474" bottom="0.43307086614173229" header="0" footer="0"/>
  <pageSetup paperSize="9" scale="65" orientation="portrait" verticalDpi="200" r:id="rId1"/>
  <headerFooter alignWithMargins="0"/>
  <ignoredErrors>
    <ignoredError sqref="J22:K22 J23:K25 J27:K29 J44:K44 J46 J47:J53 J56:J57 J30:J32 K30:K32 K46:K53 K56:K57 J60 J62 J64 J66 J70 J72 J74 J76:J77" unlockedFormula="1"/>
    <ignoredError sqref="K26 K33 K35 K43 K64 K70 K72 K42" formula="1"/>
    <ignoredError sqref="J34:K34 J36 K36:K41 K45 K60 K62 J38:J41" formula="1"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28"/>
  <sheetViews>
    <sheetView topLeftCell="B507" zoomScale="85" zoomScaleNormal="85" workbookViewId="0">
      <selection activeCell="I516" sqref="I516"/>
    </sheetView>
  </sheetViews>
  <sheetFormatPr baseColWidth="10" defaultColWidth="9.140625" defaultRowHeight="12.75" x14ac:dyDescent="0.2"/>
  <cols>
    <col min="1" max="1" width="81.140625" style="246" customWidth="1"/>
    <col min="2" max="2" width="78.42578125" style="246" customWidth="1"/>
    <col min="3" max="3" width="32.28515625" style="243" customWidth="1"/>
    <col min="4" max="4" width="13" style="245" customWidth="1"/>
    <col min="5" max="5" width="15.42578125" style="243" customWidth="1"/>
    <col min="6" max="6" width="16.7109375" style="243" customWidth="1"/>
    <col min="7" max="256" width="9.140625" style="91"/>
    <col min="257" max="257" width="30.7109375" style="91" customWidth="1"/>
    <col min="258" max="258" width="30.140625" style="91" customWidth="1"/>
    <col min="259" max="259" width="52.85546875" style="91" customWidth="1"/>
    <col min="260" max="260" width="13" style="91" customWidth="1"/>
    <col min="261" max="261" width="15.42578125" style="91" customWidth="1"/>
    <col min="262" max="262" width="16.7109375" style="91" customWidth="1"/>
    <col min="263" max="512" width="9.140625" style="91"/>
    <col min="513" max="513" width="30.7109375" style="91" customWidth="1"/>
    <col min="514" max="514" width="30.140625" style="91" customWidth="1"/>
    <col min="515" max="515" width="52.85546875" style="91" customWidth="1"/>
    <col min="516" max="516" width="13" style="91" customWidth="1"/>
    <col min="517" max="517" width="15.42578125" style="91" customWidth="1"/>
    <col min="518" max="518" width="16.7109375" style="91" customWidth="1"/>
    <col min="519" max="768" width="9.140625" style="91"/>
    <col min="769" max="769" width="30.7109375" style="91" customWidth="1"/>
    <col min="770" max="770" width="30.140625" style="91" customWidth="1"/>
    <col min="771" max="771" width="52.85546875" style="91" customWidth="1"/>
    <col min="772" max="772" width="13" style="91" customWidth="1"/>
    <col min="773" max="773" width="15.42578125" style="91" customWidth="1"/>
    <col min="774" max="774" width="16.7109375" style="91" customWidth="1"/>
    <col min="775" max="1024" width="9.140625" style="91"/>
    <col min="1025" max="1025" width="30.7109375" style="91" customWidth="1"/>
    <col min="1026" max="1026" width="30.140625" style="91" customWidth="1"/>
    <col min="1027" max="1027" width="52.85546875" style="91" customWidth="1"/>
    <col min="1028" max="1028" width="13" style="91" customWidth="1"/>
    <col min="1029" max="1029" width="15.42578125" style="91" customWidth="1"/>
    <col min="1030" max="1030" width="16.7109375" style="91" customWidth="1"/>
    <col min="1031" max="1280" width="9.140625" style="91"/>
    <col min="1281" max="1281" width="30.7109375" style="91" customWidth="1"/>
    <col min="1282" max="1282" width="30.140625" style="91" customWidth="1"/>
    <col min="1283" max="1283" width="52.85546875" style="91" customWidth="1"/>
    <col min="1284" max="1284" width="13" style="91" customWidth="1"/>
    <col min="1285" max="1285" width="15.42578125" style="91" customWidth="1"/>
    <col min="1286" max="1286" width="16.7109375" style="91" customWidth="1"/>
    <col min="1287" max="1536" width="9.140625" style="91"/>
    <col min="1537" max="1537" width="30.7109375" style="91" customWidth="1"/>
    <col min="1538" max="1538" width="30.140625" style="91" customWidth="1"/>
    <col min="1539" max="1539" width="52.85546875" style="91" customWidth="1"/>
    <col min="1540" max="1540" width="13" style="91" customWidth="1"/>
    <col min="1541" max="1541" width="15.42578125" style="91" customWidth="1"/>
    <col min="1542" max="1542" width="16.7109375" style="91" customWidth="1"/>
    <col min="1543" max="1792" width="9.140625" style="91"/>
    <col min="1793" max="1793" width="30.7109375" style="91" customWidth="1"/>
    <col min="1794" max="1794" width="30.140625" style="91" customWidth="1"/>
    <col min="1795" max="1795" width="52.85546875" style="91" customWidth="1"/>
    <col min="1796" max="1796" width="13" style="91" customWidth="1"/>
    <col min="1797" max="1797" width="15.42578125" style="91" customWidth="1"/>
    <col min="1798" max="1798" width="16.7109375" style="91" customWidth="1"/>
    <col min="1799" max="2048" width="9.140625" style="91"/>
    <col min="2049" max="2049" width="30.7109375" style="91" customWidth="1"/>
    <col min="2050" max="2050" width="30.140625" style="91" customWidth="1"/>
    <col min="2051" max="2051" width="52.85546875" style="91" customWidth="1"/>
    <col min="2052" max="2052" width="13" style="91" customWidth="1"/>
    <col min="2053" max="2053" width="15.42578125" style="91" customWidth="1"/>
    <col min="2054" max="2054" width="16.7109375" style="91" customWidth="1"/>
    <col min="2055" max="2304" width="9.140625" style="91"/>
    <col min="2305" max="2305" width="30.7109375" style="91" customWidth="1"/>
    <col min="2306" max="2306" width="30.140625" style="91" customWidth="1"/>
    <col min="2307" max="2307" width="52.85546875" style="91" customWidth="1"/>
    <col min="2308" max="2308" width="13" style="91" customWidth="1"/>
    <col min="2309" max="2309" width="15.42578125" style="91" customWidth="1"/>
    <col min="2310" max="2310" width="16.7109375" style="91" customWidth="1"/>
    <col min="2311" max="2560" width="9.140625" style="91"/>
    <col min="2561" max="2561" width="30.7109375" style="91" customWidth="1"/>
    <col min="2562" max="2562" width="30.140625" style="91" customWidth="1"/>
    <col min="2563" max="2563" width="52.85546875" style="91" customWidth="1"/>
    <col min="2564" max="2564" width="13" style="91" customWidth="1"/>
    <col min="2565" max="2565" width="15.42578125" style="91" customWidth="1"/>
    <col min="2566" max="2566" width="16.7109375" style="91" customWidth="1"/>
    <col min="2567" max="2816" width="9.140625" style="91"/>
    <col min="2817" max="2817" width="30.7109375" style="91" customWidth="1"/>
    <col min="2818" max="2818" width="30.140625" style="91" customWidth="1"/>
    <col min="2819" max="2819" width="52.85546875" style="91" customWidth="1"/>
    <col min="2820" max="2820" width="13" style="91" customWidth="1"/>
    <col min="2821" max="2821" width="15.42578125" style="91" customWidth="1"/>
    <col min="2822" max="2822" width="16.7109375" style="91" customWidth="1"/>
    <col min="2823" max="3072" width="9.140625" style="91"/>
    <col min="3073" max="3073" width="30.7109375" style="91" customWidth="1"/>
    <col min="3074" max="3074" width="30.140625" style="91" customWidth="1"/>
    <col min="3075" max="3075" width="52.85546875" style="91" customWidth="1"/>
    <col min="3076" max="3076" width="13" style="91" customWidth="1"/>
    <col min="3077" max="3077" width="15.42578125" style="91" customWidth="1"/>
    <col min="3078" max="3078" width="16.7109375" style="91" customWidth="1"/>
    <col min="3079" max="3328" width="9.140625" style="91"/>
    <col min="3329" max="3329" width="30.7109375" style="91" customWidth="1"/>
    <col min="3330" max="3330" width="30.140625" style="91" customWidth="1"/>
    <col min="3331" max="3331" width="52.85546875" style="91" customWidth="1"/>
    <col min="3332" max="3332" width="13" style="91" customWidth="1"/>
    <col min="3333" max="3333" width="15.42578125" style="91" customWidth="1"/>
    <col min="3334" max="3334" width="16.7109375" style="91" customWidth="1"/>
    <col min="3335" max="3584" width="9.140625" style="91"/>
    <col min="3585" max="3585" width="30.7109375" style="91" customWidth="1"/>
    <col min="3586" max="3586" width="30.140625" style="91" customWidth="1"/>
    <col min="3587" max="3587" width="52.85546875" style="91" customWidth="1"/>
    <col min="3588" max="3588" width="13" style="91" customWidth="1"/>
    <col min="3589" max="3589" width="15.42578125" style="91" customWidth="1"/>
    <col min="3590" max="3590" width="16.7109375" style="91" customWidth="1"/>
    <col min="3591" max="3840" width="9.140625" style="91"/>
    <col min="3841" max="3841" width="30.7109375" style="91" customWidth="1"/>
    <col min="3842" max="3842" width="30.140625" style="91" customWidth="1"/>
    <col min="3843" max="3843" width="52.85546875" style="91" customWidth="1"/>
    <col min="3844" max="3844" width="13" style="91" customWidth="1"/>
    <col min="3845" max="3845" width="15.42578125" style="91" customWidth="1"/>
    <col min="3846" max="3846" width="16.7109375" style="91" customWidth="1"/>
    <col min="3847" max="4096" width="9.140625" style="91"/>
    <col min="4097" max="4097" width="30.7109375" style="91" customWidth="1"/>
    <col min="4098" max="4098" width="30.140625" style="91" customWidth="1"/>
    <col min="4099" max="4099" width="52.85546875" style="91" customWidth="1"/>
    <col min="4100" max="4100" width="13" style="91" customWidth="1"/>
    <col min="4101" max="4101" width="15.42578125" style="91" customWidth="1"/>
    <col min="4102" max="4102" width="16.7109375" style="91" customWidth="1"/>
    <col min="4103" max="4352" width="9.140625" style="91"/>
    <col min="4353" max="4353" width="30.7109375" style="91" customWidth="1"/>
    <col min="4354" max="4354" width="30.140625" style="91" customWidth="1"/>
    <col min="4355" max="4355" width="52.85546875" style="91" customWidth="1"/>
    <col min="4356" max="4356" width="13" style="91" customWidth="1"/>
    <col min="4357" max="4357" width="15.42578125" style="91" customWidth="1"/>
    <col min="4358" max="4358" width="16.7109375" style="91" customWidth="1"/>
    <col min="4359" max="4608" width="9.140625" style="91"/>
    <col min="4609" max="4609" width="30.7109375" style="91" customWidth="1"/>
    <col min="4610" max="4610" width="30.140625" style="91" customWidth="1"/>
    <col min="4611" max="4611" width="52.85546875" style="91" customWidth="1"/>
    <col min="4612" max="4612" width="13" style="91" customWidth="1"/>
    <col min="4613" max="4613" width="15.42578125" style="91" customWidth="1"/>
    <col min="4614" max="4614" width="16.7109375" style="91" customWidth="1"/>
    <col min="4615" max="4864" width="9.140625" style="91"/>
    <col min="4865" max="4865" width="30.7109375" style="91" customWidth="1"/>
    <col min="4866" max="4866" width="30.140625" style="91" customWidth="1"/>
    <col min="4867" max="4867" width="52.85546875" style="91" customWidth="1"/>
    <col min="4868" max="4868" width="13" style="91" customWidth="1"/>
    <col min="4869" max="4869" width="15.42578125" style="91" customWidth="1"/>
    <col min="4870" max="4870" width="16.7109375" style="91" customWidth="1"/>
    <col min="4871" max="5120" width="9.140625" style="91"/>
    <col min="5121" max="5121" width="30.7109375" style="91" customWidth="1"/>
    <col min="5122" max="5122" width="30.140625" style="91" customWidth="1"/>
    <col min="5123" max="5123" width="52.85546875" style="91" customWidth="1"/>
    <col min="5124" max="5124" width="13" style="91" customWidth="1"/>
    <col min="5125" max="5125" width="15.42578125" style="91" customWidth="1"/>
    <col min="5126" max="5126" width="16.7109375" style="91" customWidth="1"/>
    <col min="5127" max="5376" width="9.140625" style="91"/>
    <col min="5377" max="5377" width="30.7109375" style="91" customWidth="1"/>
    <col min="5378" max="5378" width="30.140625" style="91" customWidth="1"/>
    <col min="5379" max="5379" width="52.85546875" style="91" customWidth="1"/>
    <col min="5380" max="5380" width="13" style="91" customWidth="1"/>
    <col min="5381" max="5381" width="15.42578125" style="91" customWidth="1"/>
    <col min="5382" max="5382" width="16.7109375" style="91" customWidth="1"/>
    <col min="5383" max="5632" width="9.140625" style="91"/>
    <col min="5633" max="5633" width="30.7109375" style="91" customWidth="1"/>
    <col min="5634" max="5634" width="30.140625" style="91" customWidth="1"/>
    <col min="5635" max="5635" width="52.85546875" style="91" customWidth="1"/>
    <col min="5636" max="5636" width="13" style="91" customWidth="1"/>
    <col min="5637" max="5637" width="15.42578125" style="91" customWidth="1"/>
    <col min="5638" max="5638" width="16.7109375" style="91" customWidth="1"/>
    <col min="5639" max="5888" width="9.140625" style="91"/>
    <col min="5889" max="5889" width="30.7109375" style="91" customWidth="1"/>
    <col min="5890" max="5890" width="30.140625" style="91" customWidth="1"/>
    <col min="5891" max="5891" width="52.85546875" style="91" customWidth="1"/>
    <col min="5892" max="5892" width="13" style="91" customWidth="1"/>
    <col min="5893" max="5893" width="15.42578125" style="91" customWidth="1"/>
    <col min="5894" max="5894" width="16.7109375" style="91" customWidth="1"/>
    <col min="5895" max="6144" width="9.140625" style="91"/>
    <col min="6145" max="6145" width="30.7109375" style="91" customWidth="1"/>
    <col min="6146" max="6146" width="30.140625" style="91" customWidth="1"/>
    <col min="6147" max="6147" width="52.85546875" style="91" customWidth="1"/>
    <col min="6148" max="6148" width="13" style="91" customWidth="1"/>
    <col min="6149" max="6149" width="15.42578125" style="91" customWidth="1"/>
    <col min="6150" max="6150" width="16.7109375" style="91" customWidth="1"/>
    <col min="6151" max="6400" width="9.140625" style="91"/>
    <col min="6401" max="6401" width="30.7109375" style="91" customWidth="1"/>
    <col min="6402" max="6402" width="30.140625" style="91" customWidth="1"/>
    <col min="6403" max="6403" width="52.85546875" style="91" customWidth="1"/>
    <col min="6404" max="6404" width="13" style="91" customWidth="1"/>
    <col min="6405" max="6405" width="15.42578125" style="91" customWidth="1"/>
    <col min="6406" max="6406" width="16.7109375" style="91" customWidth="1"/>
    <col min="6407" max="6656" width="9.140625" style="91"/>
    <col min="6657" max="6657" width="30.7109375" style="91" customWidth="1"/>
    <col min="6658" max="6658" width="30.140625" style="91" customWidth="1"/>
    <col min="6659" max="6659" width="52.85546875" style="91" customWidth="1"/>
    <col min="6660" max="6660" width="13" style="91" customWidth="1"/>
    <col min="6661" max="6661" width="15.42578125" style="91" customWidth="1"/>
    <col min="6662" max="6662" width="16.7109375" style="91" customWidth="1"/>
    <col min="6663" max="6912" width="9.140625" style="91"/>
    <col min="6913" max="6913" width="30.7109375" style="91" customWidth="1"/>
    <col min="6914" max="6914" width="30.140625" style="91" customWidth="1"/>
    <col min="6915" max="6915" width="52.85546875" style="91" customWidth="1"/>
    <col min="6916" max="6916" width="13" style="91" customWidth="1"/>
    <col min="6917" max="6917" width="15.42578125" style="91" customWidth="1"/>
    <col min="6918" max="6918" width="16.7109375" style="91" customWidth="1"/>
    <col min="6919" max="7168" width="9.140625" style="91"/>
    <col min="7169" max="7169" width="30.7109375" style="91" customWidth="1"/>
    <col min="7170" max="7170" width="30.140625" style="91" customWidth="1"/>
    <col min="7171" max="7171" width="52.85546875" style="91" customWidth="1"/>
    <col min="7172" max="7172" width="13" style="91" customWidth="1"/>
    <col min="7173" max="7173" width="15.42578125" style="91" customWidth="1"/>
    <col min="7174" max="7174" width="16.7109375" style="91" customWidth="1"/>
    <col min="7175" max="7424" width="9.140625" style="91"/>
    <col min="7425" max="7425" width="30.7109375" style="91" customWidth="1"/>
    <col min="7426" max="7426" width="30.140625" style="91" customWidth="1"/>
    <col min="7427" max="7427" width="52.85546875" style="91" customWidth="1"/>
    <col min="7428" max="7428" width="13" style="91" customWidth="1"/>
    <col min="7429" max="7429" width="15.42578125" style="91" customWidth="1"/>
    <col min="7430" max="7430" width="16.7109375" style="91" customWidth="1"/>
    <col min="7431" max="7680" width="9.140625" style="91"/>
    <col min="7681" max="7681" width="30.7109375" style="91" customWidth="1"/>
    <col min="7682" max="7682" width="30.140625" style="91" customWidth="1"/>
    <col min="7683" max="7683" width="52.85546875" style="91" customWidth="1"/>
    <col min="7684" max="7684" width="13" style="91" customWidth="1"/>
    <col min="7685" max="7685" width="15.42578125" style="91" customWidth="1"/>
    <col min="7686" max="7686" width="16.7109375" style="91" customWidth="1"/>
    <col min="7687" max="7936" width="9.140625" style="91"/>
    <col min="7937" max="7937" width="30.7109375" style="91" customWidth="1"/>
    <col min="7938" max="7938" width="30.140625" style="91" customWidth="1"/>
    <col min="7939" max="7939" width="52.85546875" style="91" customWidth="1"/>
    <col min="7940" max="7940" width="13" style="91" customWidth="1"/>
    <col min="7941" max="7941" width="15.42578125" style="91" customWidth="1"/>
    <col min="7942" max="7942" width="16.7109375" style="91" customWidth="1"/>
    <col min="7943" max="8192" width="9.140625" style="91"/>
    <col min="8193" max="8193" width="30.7109375" style="91" customWidth="1"/>
    <col min="8194" max="8194" width="30.140625" style="91" customWidth="1"/>
    <col min="8195" max="8195" width="52.85546875" style="91" customWidth="1"/>
    <col min="8196" max="8196" width="13" style="91" customWidth="1"/>
    <col min="8197" max="8197" width="15.42578125" style="91" customWidth="1"/>
    <col min="8198" max="8198" width="16.7109375" style="91" customWidth="1"/>
    <col min="8199" max="8448" width="9.140625" style="91"/>
    <col min="8449" max="8449" width="30.7109375" style="91" customWidth="1"/>
    <col min="8450" max="8450" width="30.140625" style="91" customWidth="1"/>
    <col min="8451" max="8451" width="52.85546875" style="91" customWidth="1"/>
    <col min="8452" max="8452" width="13" style="91" customWidth="1"/>
    <col min="8453" max="8453" width="15.42578125" style="91" customWidth="1"/>
    <col min="8454" max="8454" width="16.7109375" style="91" customWidth="1"/>
    <col min="8455" max="8704" width="9.140625" style="91"/>
    <col min="8705" max="8705" width="30.7109375" style="91" customWidth="1"/>
    <col min="8706" max="8706" width="30.140625" style="91" customWidth="1"/>
    <col min="8707" max="8707" width="52.85546875" style="91" customWidth="1"/>
    <col min="8708" max="8708" width="13" style="91" customWidth="1"/>
    <col min="8709" max="8709" width="15.42578125" style="91" customWidth="1"/>
    <col min="8710" max="8710" width="16.7109375" style="91" customWidth="1"/>
    <col min="8711" max="8960" width="9.140625" style="91"/>
    <col min="8961" max="8961" width="30.7109375" style="91" customWidth="1"/>
    <col min="8962" max="8962" width="30.140625" style="91" customWidth="1"/>
    <col min="8963" max="8963" width="52.85546875" style="91" customWidth="1"/>
    <col min="8964" max="8964" width="13" style="91" customWidth="1"/>
    <col min="8965" max="8965" width="15.42578125" style="91" customWidth="1"/>
    <col min="8966" max="8966" width="16.7109375" style="91" customWidth="1"/>
    <col min="8967" max="9216" width="9.140625" style="91"/>
    <col min="9217" max="9217" width="30.7109375" style="91" customWidth="1"/>
    <col min="9218" max="9218" width="30.140625" style="91" customWidth="1"/>
    <col min="9219" max="9219" width="52.85546875" style="91" customWidth="1"/>
    <col min="9220" max="9220" width="13" style="91" customWidth="1"/>
    <col min="9221" max="9221" width="15.42578125" style="91" customWidth="1"/>
    <col min="9222" max="9222" width="16.7109375" style="91" customWidth="1"/>
    <col min="9223" max="9472" width="9.140625" style="91"/>
    <col min="9473" max="9473" width="30.7109375" style="91" customWidth="1"/>
    <col min="9474" max="9474" width="30.140625" style="91" customWidth="1"/>
    <col min="9475" max="9475" width="52.85546875" style="91" customWidth="1"/>
    <col min="9476" max="9476" width="13" style="91" customWidth="1"/>
    <col min="9477" max="9477" width="15.42578125" style="91" customWidth="1"/>
    <col min="9478" max="9478" width="16.7109375" style="91" customWidth="1"/>
    <col min="9479" max="9728" width="9.140625" style="91"/>
    <col min="9729" max="9729" width="30.7109375" style="91" customWidth="1"/>
    <col min="9730" max="9730" width="30.140625" style="91" customWidth="1"/>
    <col min="9731" max="9731" width="52.85546875" style="91" customWidth="1"/>
    <col min="9732" max="9732" width="13" style="91" customWidth="1"/>
    <col min="9733" max="9733" width="15.42578125" style="91" customWidth="1"/>
    <col min="9734" max="9734" width="16.7109375" style="91" customWidth="1"/>
    <col min="9735" max="9984" width="9.140625" style="91"/>
    <col min="9985" max="9985" width="30.7109375" style="91" customWidth="1"/>
    <col min="9986" max="9986" width="30.140625" style="91" customWidth="1"/>
    <col min="9987" max="9987" width="52.85546875" style="91" customWidth="1"/>
    <col min="9988" max="9988" width="13" style="91" customWidth="1"/>
    <col min="9989" max="9989" width="15.42578125" style="91" customWidth="1"/>
    <col min="9990" max="9990" width="16.7109375" style="91" customWidth="1"/>
    <col min="9991" max="10240" width="9.140625" style="91"/>
    <col min="10241" max="10241" width="30.7109375" style="91" customWidth="1"/>
    <col min="10242" max="10242" width="30.140625" style="91" customWidth="1"/>
    <col min="10243" max="10243" width="52.85546875" style="91" customWidth="1"/>
    <col min="10244" max="10244" width="13" style="91" customWidth="1"/>
    <col min="10245" max="10245" width="15.42578125" style="91" customWidth="1"/>
    <col min="10246" max="10246" width="16.7109375" style="91" customWidth="1"/>
    <col min="10247" max="10496" width="9.140625" style="91"/>
    <col min="10497" max="10497" width="30.7109375" style="91" customWidth="1"/>
    <col min="10498" max="10498" width="30.140625" style="91" customWidth="1"/>
    <col min="10499" max="10499" width="52.85546875" style="91" customWidth="1"/>
    <col min="10500" max="10500" width="13" style="91" customWidth="1"/>
    <col min="10501" max="10501" width="15.42578125" style="91" customWidth="1"/>
    <col min="10502" max="10502" width="16.7109375" style="91" customWidth="1"/>
    <col min="10503" max="10752" width="9.140625" style="91"/>
    <col min="10753" max="10753" width="30.7109375" style="91" customWidth="1"/>
    <col min="10754" max="10754" width="30.140625" style="91" customWidth="1"/>
    <col min="10755" max="10755" width="52.85546875" style="91" customWidth="1"/>
    <col min="10756" max="10756" width="13" style="91" customWidth="1"/>
    <col min="10757" max="10757" width="15.42578125" style="91" customWidth="1"/>
    <col min="10758" max="10758" width="16.7109375" style="91" customWidth="1"/>
    <col min="10759" max="11008" width="9.140625" style="91"/>
    <col min="11009" max="11009" width="30.7109375" style="91" customWidth="1"/>
    <col min="11010" max="11010" width="30.140625" style="91" customWidth="1"/>
    <col min="11011" max="11011" width="52.85546875" style="91" customWidth="1"/>
    <col min="11012" max="11012" width="13" style="91" customWidth="1"/>
    <col min="11013" max="11013" width="15.42578125" style="91" customWidth="1"/>
    <col min="11014" max="11014" width="16.7109375" style="91" customWidth="1"/>
    <col min="11015" max="11264" width="9.140625" style="91"/>
    <col min="11265" max="11265" width="30.7109375" style="91" customWidth="1"/>
    <col min="11266" max="11266" width="30.140625" style="91" customWidth="1"/>
    <col min="11267" max="11267" width="52.85546875" style="91" customWidth="1"/>
    <col min="11268" max="11268" width="13" style="91" customWidth="1"/>
    <col min="11269" max="11269" width="15.42578125" style="91" customWidth="1"/>
    <col min="11270" max="11270" width="16.7109375" style="91" customWidth="1"/>
    <col min="11271" max="11520" width="9.140625" style="91"/>
    <col min="11521" max="11521" width="30.7109375" style="91" customWidth="1"/>
    <col min="11522" max="11522" width="30.140625" style="91" customWidth="1"/>
    <col min="11523" max="11523" width="52.85546875" style="91" customWidth="1"/>
    <col min="11524" max="11524" width="13" style="91" customWidth="1"/>
    <col min="11525" max="11525" width="15.42578125" style="91" customWidth="1"/>
    <col min="11526" max="11526" width="16.7109375" style="91" customWidth="1"/>
    <col min="11527" max="11776" width="9.140625" style="91"/>
    <col min="11777" max="11777" width="30.7109375" style="91" customWidth="1"/>
    <col min="11778" max="11778" width="30.140625" style="91" customWidth="1"/>
    <col min="11779" max="11779" width="52.85546875" style="91" customWidth="1"/>
    <col min="11780" max="11780" width="13" style="91" customWidth="1"/>
    <col min="11781" max="11781" width="15.42578125" style="91" customWidth="1"/>
    <col min="11782" max="11782" width="16.7109375" style="91" customWidth="1"/>
    <col min="11783" max="12032" width="9.140625" style="91"/>
    <col min="12033" max="12033" width="30.7109375" style="91" customWidth="1"/>
    <col min="12034" max="12034" width="30.140625" style="91" customWidth="1"/>
    <col min="12035" max="12035" width="52.85546875" style="91" customWidth="1"/>
    <col min="12036" max="12036" width="13" style="91" customWidth="1"/>
    <col min="12037" max="12037" width="15.42578125" style="91" customWidth="1"/>
    <col min="12038" max="12038" width="16.7109375" style="91" customWidth="1"/>
    <col min="12039" max="12288" width="9.140625" style="91"/>
    <col min="12289" max="12289" width="30.7109375" style="91" customWidth="1"/>
    <col min="12290" max="12290" width="30.140625" style="91" customWidth="1"/>
    <col min="12291" max="12291" width="52.85546875" style="91" customWidth="1"/>
    <col min="12292" max="12292" width="13" style="91" customWidth="1"/>
    <col min="12293" max="12293" width="15.42578125" style="91" customWidth="1"/>
    <col min="12294" max="12294" width="16.7109375" style="91" customWidth="1"/>
    <col min="12295" max="12544" width="9.140625" style="91"/>
    <col min="12545" max="12545" width="30.7109375" style="91" customWidth="1"/>
    <col min="12546" max="12546" width="30.140625" style="91" customWidth="1"/>
    <col min="12547" max="12547" width="52.85546875" style="91" customWidth="1"/>
    <col min="12548" max="12548" width="13" style="91" customWidth="1"/>
    <col min="12549" max="12549" width="15.42578125" style="91" customWidth="1"/>
    <col min="12550" max="12550" width="16.7109375" style="91" customWidth="1"/>
    <col min="12551" max="12800" width="9.140625" style="91"/>
    <col min="12801" max="12801" width="30.7109375" style="91" customWidth="1"/>
    <col min="12802" max="12802" width="30.140625" style="91" customWidth="1"/>
    <col min="12803" max="12803" width="52.85546875" style="91" customWidth="1"/>
    <col min="12804" max="12804" width="13" style="91" customWidth="1"/>
    <col min="12805" max="12805" width="15.42578125" style="91" customWidth="1"/>
    <col min="12806" max="12806" width="16.7109375" style="91" customWidth="1"/>
    <col min="12807" max="13056" width="9.140625" style="91"/>
    <col min="13057" max="13057" width="30.7109375" style="91" customWidth="1"/>
    <col min="13058" max="13058" width="30.140625" style="91" customWidth="1"/>
    <col min="13059" max="13059" width="52.85546875" style="91" customWidth="1"/>
    <col min="13060" max="13060" width="13" style="91" customWidth="1"/>
    <col min="13061" max="13061" width="15.42578125" style="91" customWidth="1"/>
    <col min="13062" max="13062" width="16.7109375" style="91" customWidth="1"/>
    <col min="13063" max="13312" width="9.140625" style="91"/>
    <col min="13313" max="13313" width="30.7109375" style="91" customWidth="1"/>
    <col min="13314" max="13314" width="30.140625" style="91" customWidth="1"/>
    <col min="13315" max="13315" width="52.85546875" style="91" customWidth="1"/>
    <col min="13316" max="13316" width="13" style="91" customWidth="1"/>
    <col min="13317" max="13317" width="15.42578125" style="91" customWidth="1"/>
    <col min="13318" max="13318" width="16.7109375" style="91" customWidth="1"/>
    <col min="13319" max="13568" width="9.140625" style="91"/>
    <col min="13569" max="13569" width="30.7109375" style="91" customWidth="1"/>
    <col min="13570" max="13570" width="30.140625" style="91" customWidth="1"/>
    <col min="13571" max="13571" width="52.85546875" style="91" customWidth="1"/>
    <col min="13572" max="13572" width="13" style="91" customWidth="1"/>
    <col min="13573" max="13573" width="15.42578125" style="91" customWidth="1"/>
    <col min="13574" max="13574" width="16.7109375" style="91" customWidth="1"/>
    <col min="13575" max="13824" width="9.140625" style="91"/>
    <col min="13825" max="13825" width="30.7109375" style="91" customWidth="1"/>
    <col min="13826" max="13826" width="30.140625" style="91" customWidth="1"/>
    <col min="13827" max="13827" width="52.85546875" style="91" customWidth="1"/>
    <col min="13828" max="13828" width="13" style="91" customWidth="1"/>
    <col min="13829" max="13829" width="15.42578125" style="91" customWidth="1"/>
    <col min="13830" max="13830" width="16.7109375" style="91" customWidth="1"/>
    <col min="13831" max="14080" width="9.140625" style="91"/>
    <col min="14081" max="14081" width="30.7109375" style="91" customWidth="1"/>
    <col min="14082" max="14082" width="30.140625" style="91" customWidth="1"/>
    <col min="14083" max="14083" width="52.85546875" style="91" customWidth="1"/>
    <col min="14084" max="14084" width="13" style="91" customWidth="1"/>
    <col min="14085" max="14085" width="15.42578125" style="91" customWidth="1"/>
    <col min="14086" max="14086" width="16.7109375" style="91" customWidth="1"/>
    <col min="14087" max="14336" width="9.140625" style="91"/>
    <col min="14337" max="14337" width="30.7109375" style="91" customWidth="1"/>
    <col min="14338" max="14338" width="30.140625" style="91" customWidth="1"/>
    <col min="14339" max="14339" width="52.85546875" style="91" customWidth="1"/>
    <col min="14340" max="14340" width="13" style="91" customWidth="1"/>
    <col min="14341" max="14341" width="15.42578125" style="91" customWidth="1"/>
    <col min="14342" max="14342" width="16.7109375" style="91" customWidth="1"/>
    <col min="14343" max="14592" width="9.140625" style="91"/>
    <col min="14593" max="14593" width="30.7109375" style="91" customWidth="1"/>
    <col min="14594" max="14594" width="30.140625" style="91" customWidth="1"/>
    <col min="14595" max="14595" width="52.85546875" style="91" customWidth="1"/>
    <col min="14596" max="14596" width="13" style="91" customWidth="1"/>
    <col min="14597" max="14597" width="15.42578125" style="91" customWidth="1"/>
    <col min="14598" max="14598" width="16.7109375" style="91" customWidth="1"/>
    <col min="14599" max="14848" width="9.140625" style="91"/>
    <col min="14849" max="14849" width="30.7109375" style="91" customWidth="1"/>
    <col min="14850" max="14850" width="30.140625" style="91" customWidth="1"/>
    <col min="14851" max="14851" width="52.85546875" style="91" customWidth="1"/>
    <col min="14852" max="14852" width="13" style="91" customWidth="1"/>
    <col min="14853" max="14853" width="15.42578125" style="91" customWidth="1"/>
    <col min="14854" max="14854" width="16.7109375" style="91" customWidth="1"/>
    <col min="14855" max="15104" width="9.140625" style="91"/>
    <col min="15105" max="15105" width="30.7109375" style="91" customWidth="1"/>
    <col min="15106" max="15106" width="30.140625" style="91" customWidth="1"/>
    <col min="15107" max="15107" width="52.85546875" style="91" customWidth="1"/>
    <col min="15108" max="15108" width="13" style="91" customWidth="1"/>
    <col min="15109" max="15109" width="15.42578125" style="91" customWidth="1"/>
    <col min="15110" max="15110" width="16.7109375" style="91" customWidth="1"/>
    <col min="15111" max="15360" width="9.140625" style="91"/>
    <col min="15361" max="15361" width="30.7109375" style="91" customWidth="1"/>
    <col min="15362" max="15362" width="30.140625" style="91" customWidth="1"/>
    <col min="15363" max="15363" width="52.85546875" style="91" customWidth="1"/>
    <col min="15364" max="15364" width="13" style="91" customWidth="1"/>
    <col min="15365" max="15365" width="15.42578125" style="91" customWidth="1"/>
    <col min="15366" max="15366" width="16.7109375" style="91" customWidth="1"/>
    <col min="15367" max="15616" width="9.140625" style="91"/>
    <col min="15617" max="15617" width="30.7109375" style="91" customWidth="1"/>
    <col min="15618" max="15618" width="30.140625" style="91" customWidth="1"/>
    <col min="15619" max="15619" width="52.85546875" style="91" customWidth="1"/>
    <col min="15620" max="15620" width="13" style="91" customWidth="1"/>
    <col min="15621" max="15621" width="15.42578125" style="91" customWidth="1"/>
    <col min="15622" max="15622" width="16.7109375" style="91" customWidth="1"/>
    <col min="15623" max="15872" width="9.140625" style="91"/>
    <col min="15873" max="15873" width="30.7109375" style="91" customWidth="1"/>
    <col min="15874" max="15874" width="30.140625" style="91" customWidth="1"/>
    <col min="15875" max="15875" width="52.85546875" style="91" customWidth="1"/>
    <col min="15876" max="15876" width="13" style="91" customWidth="1"/>
    <col min="15877" max="15877" width="15.42578125" style="91" customWidth="1"/>
    <col min="15878" max="15878" width="16.7109375" style="91" customWidth="1"/>
    <col min="15879" max="16128" width="9.140625" style="91"/>
    <col min="16129" max="16129" width="30.7109375" style="91" customWidth="1"/>
    <col min="16130" max="16130" width="30.140625" style="91" customWidth="1"/>
    <col min="16131" max="16131" width="52.85546875" style="91" customWidth="1"/>
    <col min="16132" max="16132" width="13" style="91" customWidth="1"/>
    <col min="16133" max="16133" width="15.42578125" style="91" customWidth="1"/>
    <col min="16134" max="16134" width="16.7109375" style="91" customWidth="1"/>
    <col min="16135" max="16384" width="9.140625" style="91"/>
  </cols>
  <sheetData>
    <row r="1" spans="1:6" s="85" customFormat="1" ht="36" x14ac:dyDescent="0.2">
      <c r="A1" s="81" t="s">
        <v>282</v>
      </c>
      <c r="B1" s="81" t="s">
        <v>283</v>
      </c>
      <c r="C1" s="82" t="s">
        <v>284</v>
      </c>
      <c r="D1" s="82" t="s">
        <v>1</v>
      </c>
      <c r="E1" s="83" t="s">
        <v>2</v>
      </c>
      <c r="F1" s="84" t="s">
        <v>285</v>
      </c>
    </row>
    <row r="2" spans="1:6" ht="20.100000000000001" customHeight="1" x14ac:dyDescent="0.2">
      <c r="A2" s="86" t="s">
        <v>138</v>
      </c>
      <c r="B2" s="86" t="s">
        <v>286</v>
      </c>
      <c r="C2" s="87" t="s">
        <v>287</v>
      </c>
      <c r="D2" s="88" t="s">
        <v>288</v>
      </c>
      <c r="E2" s="89">
        <v>944</v>
      </c>
      <c r="F2" s="90" t="s">
        <v>289</v>
      </c>
    </row>
    <row r="3" spans="1:6" ht="24" x14ac:dyDescent="0.2">
      <c r="A3" s="86" t="s">
        <v>138</v>
      </c>
      <c r="B3" s="86" t="s">
        <v>286</v>
      </c>
      <c r="C3" s="87" t="s">
        <v>290</v>
      </c>
      <c r="D3" s="88" t="s">
        <v>288</v>
      </c>
      <c r="E3" s="89">
        <v>590</v>
      </c>
      <c r="F3" s="90" t="s">
        <v>289</v>
      </c>
    </row>
    <row r="4" spans="1:6" ht="36" x14ac:dyDescent="0.2">
      <c r="A4" s="92" t="s">
        <v>133</v>
      </c>
      <c r="B4" s="92" t="s">
        <v>291</v>
      </c>
      <c r="C4" s="92" t="s">
        <v>292</v>
      </c>
      <c r="D4" s="93" t="s">
        <v>288</v>
      </c>
      <c r="E4" s="94">
        <v>5000.5</v>
      </c>
      <c r="F4" s="95" t="s">
        <v>293</v>
      </c>
    </row>
    <row r="5" spans="1:6" ht="36" x14ac:dyDescent="0.2">
      <c r="A5" s="92" t="s">
        <v>133</v>
      </c>
      <c r="B5" s="92" t="s">
        <v>291</v>
      </c>
      <c r="C5" s="92" t="s">
        <v>294</v>
      </c>
      <c r="D5" s="93" t="s">
        <v>288</v>
      </c>
      <c r="E5" s="94">
        <v>10133.5</v>
      </c>
      <c r="F5" s="95" t="s">
        <v>293</v>
      </c>
    </row>
    <row r="6" spans="1:6" ht="36" x14ac:dyDescent="0.2">
      <c r="A6" s="92" t="s">
        <v>133</v>
      </c>
      <c r="B6" s="92" t="s">
        <v>291</v>
      </c>
      <c r="C6" s="92" t="s">
        <v>295</v>
      </c>
      <c r="D6" s="93" t="s">
        <v>288</v>
      </c>
      <c r="E6" s="94">
        <v>25488</v>
      </c>
      <c r="F6" s="95" t="s">
        <v>293</v>
      </c>
    </row>
    <row r="7" spans="1:6" ht="36" x14ac:dyDescent="0.2">
      <c r="A7" s="92" t="s">
        <v>133</v>
      </c>
      <c r="B7" s="92" t="s">
        <v>291</v>
      </c>
      <c r="C7" s="92" t="s">
        <v>296</v>
      </c>
      <c r="D7" s="93" t="s">
        <v>288</v>
      </c>
      <c r="E7" s="94">
        <v>61419</v>
      </c>
      <c r="F7" s="95" t="s">
        <v>293</v>
      </c>
    </row>
    <row r="8" spans="1:6" ht="21.95" customHeight="1" x14ac:dyDescent="0.2">
      <c r="A8" s="92" t="s">
        <v>133</v>
      </c>
      <c r="B8" s="92" t="s">
        <v>291</v>
      </c>
      <c r="C8" s="92" t="s">
        <v>297</v>
      </c>
      <c r="D8" s="93" t="s">
        <v>288</v>
      </c>
      <c r="E8" s="94">
        <v>33435.300000000003</v>
      </c>
      <c r="F8" s="95" t="s">
        <v>293</v>
      </c>
    </row>
    <row r="9" spans="1:6" ht="17.100000000000001" customHeight="1" x14ac:dyDescent="0.2">
      <c r="A9" s="92" t="s">
        <v>133</v>
      </c>
      <c r="B9" s="92" t="s">
        <v>291</v>
      </c>
      <c r="C9" s="92" t="s">
        <v>298</v>
      </c>
      <c r="D9" s="93" t="s">
        <v>288</v>
      </c>
      <c r="E9" s="94">
        <v>9410.5</v>
      </c>
      <c r="F9" s="95" t="s">
        <v>293</v>
      </c>
    </row>
    <row r="10" spans="1:6" ht="18.95" customHeight="1" x14ac:dyDescent="0.2">
      <c r="A10" s="92" t="s">
        <v>133</v>
      </c>
      <c r="B10" s="92" t="s">
        <v>291</v>
      </c>
      <c r="C10" s="92" t="s">
        <v>299</v>
      </c>
      <c r="D10" s="93" t="s">
        <v>288</v>
      </c>
      <c r="E10" s="94">
        <v>5929.5</v>
      </c>
      <c r="F10" s="95" t="s">
        <v>293</v>
      </c>
    </row>
    <row r="11" spans="1:6" ht="17.100000000000001" customHeight="1" x14ac:dyDescent="0.2">
      <c r="A11" s="92" t="s">
        <v>133</v>
      </c>
      <c r="B11" s="92" t="s">
        <v>291</v>
      </c>
      <c r="C11" s="92" t="s">
        <v>300</v>
      </c>
      <c r="D11" s="93" t="s">
        <v>288</v>
      </c>
      <c r="E11" s="94">
        <v>65844</v>
      </c>
      <c r="F11" s="95" t="s">
        <v>293</v>
      </c>
    </row>
    <row r="12" spans="1:6" ht="18" customHeight="1" x14ac:dyDescent="0.2">
      <c r="A12" s="92" t="s">
        <v>133</v>
      </c>
      <c r="B12" s="92" t="s">
        <v>291</v>
      </c>
      <c r="C12" s="92" t="s">
        <v>301</v>
      </c>
      <c r="D12" s="93" t="s">
        <v>288</v>
      </c>
      <c r="E12" s="94">
        <v>29393.8</v>
      </c>
      <c r="F12" s="95" t="s">
        <v>293</v>
      </c>
    </row>
    <row r="13" spans="1:6" ht="18" customHeight="1" x14ac:dyDescent="0.2">
      <c r="A13" s="92" t="s">
        <v>133</v>
      </c>
      <c r="B13" s="92" t="s">
        <v>291</v>
      </c>
      <c r="C13" s="92" t="s">
        <v>302</v>
      </c>
      <c r="D13" s="93" t="s">
        <v>288</v>
      </c>
      <c r="E13" s="94">
        <v>27193.1</v>
      </c>
      <c r="F13" s="95" t="s">
        <v>293</v>
      </c>
    </row>
    <row r="14" spans="1:6" ht="48" x14ac:dyDescent="0.2">
      <c r="A14" s="92" t="s">
        <v>133</v>
      </c>
      <c r="B14" s="92" t="s">
        <v>291</v>
      </c>
      <c r="C14" s="92" t="s">
        <v>303</v>
      </c>
      <c r="D14" s="93" t="s">
        <v>288</v>
      </c>
      <c r="E14" s="94">
        <v>50380.1</v>
      </c>
      <c r="F14" s="95" t="s">
        <v>293</v>
      </c>
    </row>
    <row r="15" spans="1:6" ht="48" x14ac:dyDescent="0.2">
      <c r="A15" s="92" t="s">
        <v>133</v>
      </c>
      <c r="B15" s="92" t="s">
        <v>291</v>
      </c>
      <c r="C15" s="92" t="s">
        <v>304</v>
      </c>
      <c r="D15" s="93" t="s">
        <v>288</v>
      </c>
      <c r="E15" s="94">
        <v>29323</v>
      </c>
      <c r="F15" s="95" t="s">
        <v>293</v>
      </c>
    </row>
    <row r="16" spans="1:6" ht="48" x14ac:dyDescent="0.2">
      <c r="A16" s="92" t="s">
        <v>133</v>
      </c>
      <c r="B16" s="92" t="s">
        <v>291</v>
      </c>
      <c r="C16" s="92" t="s">
        <v>305</v>
      </c>
      <c r="D16" s="93" t="s">
        <v>288</v>
      </c>
      <c r="E16" s="94">
        <v>32833.5</v>
      </c>
      <c r="F16" s="95" t="s">
        <v>293</v>
      </c>
    </row>
    <row r="17" spans="1:6" ht="48" x14ac:dyDescent="0.2">
      <c r="A17" s="92" t="s">
        <v>133</v>
      </c>
      <c r="B17" s="92" t="s">
        <v>291</v>
      </c>
      <c r="C17" s="92" t="s">
        <v>306</v>
      </c>
      <c r="D17" s="93" t="s">
        <v>288</v>
      </c>
      <c r="E17" s="94">
        <v>12537.5</v>
      </c>
      <c r="F17" s="95" t="s">
        <v>293</v>
      </c>
    </row>
    <row r="18" spans="1:6" ht="48" x14ac:dyDescent="0.2">
      <c r="A18" s="92" t="s">
        <v>133</v>
      </c>
      <c r="B18" s="92" t="s">
        <v>291</v>
      </c>
      <c r="C18" s="92" t="s">
        <v>307</v>
      </c>
      <c r="D18" s="93" t="s">
        <v>288</v>
      </c>
      <c r="E18" s="94">
        <v>12626</v>
      </c>
      <c r="F18" s="95" t="s">
        <v>293</v>
      </c>
    </row>
    <row r="19" spans="1:6" ht="48" x14ac:dyDescent="0.2">
      <c r="A19" s="92" t="s">
        <v>133</v>
      </c>
      <c r="B19" s="92" t="s">
        <v>291</v>
      </c>
      <c r="C19" s="92" t="s">
        <v>308</v>
      </c>
      <c r="D19" s="93" t="s">
        <v>288</v>
      </c>
      <c r="E19" s="94">
        <v>95892.7</v>
      </c>
      <c r="F19" s="95" t="s">
        <v>293</v>
      </c>
    </row>
    <row r="20" spans="1:6" ht="22.5" customHeight="1" x14ac:dyDescent="0.2">
      <c r="A20" s="92" t="s">
        <v>133</v>
      </c>
      <c r="B20" s="92" t="s">
        <v>291</v>
      </c>
      <c r="C20" s="92" t="s">
        <v>309</v>
      </c>
      <c r="D20" s="93" t="s">
        <v>288</v>
      </c>
      <c r="E20" s="94">
        <v>19706</v>
      </c>
      <c r="F20" s="95" t="s">
        <v>293</v>
      </c>
    </row>
    <row r="21" spans="1:6" ht="22.5" customHeight="1" x14ac:dyDescent="0.2">
      <c r="A21" s="92" t="s">
        <v>133</v>
      </c>
      <c r="B21" s="92" t="s">
        <v>291</v>
      </c>
      <c r="C21" s="92" t="s">
        <v>310</v>
      </c>
      <c r="D21" s="93" t="s">
        <v>288</v>
      </c>
      <c r="E21" s="94">
        <v>30975</v>
      </c>
      <c r="F21" s="95" t="s">
        <v>293</v>
      </c>
    </row>
    <row r="22" spans="1:6" ht="24" x14ac:dyDescent="0.2">
      <c r="A22" s="92" t="s">
        <v>133</v>
      </c>
      <c r="B22" s="92" t="s">
        <v>291</v>
      </c>
      <c r="C22" s="92" t="s">
        <v>311</v>
      </c>
      <c r="D22" s="93" t="s">
        <v>288</v>
      </c>
      <c r="E22" s="94">
        <v>15251.5</v>
      </c>
      <c r="F22" s="95" t="s">
        <v>293</v>
      </c>
    </row>
    <row r="23" spans="1:6" ht="24" x14ac:dyDescent="0.2">
      <c r="A23" s="92" t="s">
        <v>133</v>
      </c>
      <c r="B23" s="92" t="s">
        <v>291</v>
      </c>
      <c r="C23" s="92" t="s">
        <v>312</v>
      </c>
      <c r="D23" s="93" t="s">
        <v>288</v>
      </c>
      <c r="E23" s="94">
        <v>24225.4</v>
      </c>
      <c r="F23" s="95" t="s">
        <v>293</v>
      </c>
    </row>
    <row r="24" spans="1:6" ht="22.5" customHeight="1" x14ac:dyDescent="0.2">
      <c r="A24" s="96" t="s">
        <v>147</v>
      </c>
      <c r="B24" s="96" t="s">
        <v>313</v>
      </c>
      <c r="C24" s="97" t="s">
        <v>314</v>
      </c>
      <c r="D24" s="98" t="s">
        <v>315</v>
      </c>
      <c r="E24" s="99">
        <v>1003</v>
      </c>
      <c r="F24" s="100" t="s">
        <v>316</v>
      </c>
    </row>
    <row r="25" spans="1:6" x14ac:dyDescent="0.2">
      <c r="A25" s="96" t="s">
        <v>147</v>
      </c>
      <c r="B25" s="96" t="s">
        <v>313</v>
      </c>
      <c r="C25" s="97" t="s">
        <v>317</v>
      </c>
      <c r="D25" s="98" t="s">
        <v>315</v>
      </c>
      <c r="E25" s="99">
        <v>1003</v>
      </c>
      <c r="F25" s="100" t="s">
        <v>316</v>
      </c>
    </row>
    <row r="26" spans="1:6" ht="24" customHeight="1" x14ac:dyDescent="0.2">
      <c r="A26" s="96" t="s">
        <v>147</v>
      </c>
      <c r="B26" s="96" t="s">
        <v>313</v>
      </c>
      <c r="C26" s="97" t="s">
        <v>318</v>
      </c>
      <c r="D26" s="98" t="s">
        <v>315</v>
      </c>
      <c r="E26" s="99">
        <v>3009</v>
      </c>
      <c r="F26" s="100" t="s">
        <v>316</v>
      </c>
    </row>
    <row r="27" spans="1:6" x14ac:dyDescent="0.2">
      <c r="A27" s="96" t="s">
        <v>147</v>
      </c>
      <c r="B27" s="96" t="s">
        <v>313</v>
      </c>
      <c r="C27" s="97" t="s">
        <v>319</v>
      </c>
      <c r="D27" s="98" t="s">
        <v>315</v>
      </c>
      <c r="E27" s="99">
        <v>1882.1</v>
      </c>
      <c r="F27" s="100" t="s">
        <v>316</v>
      </c>
    </row>
    <row r="28" spans="1:6" x14ac:dyDescent="0.2">
      <c r="A28" s="96" t="s">
        <v>147</v>
      </c>
      <c r="B28" s="96" t="s">
        <v>313</v>
      </c>
      <c r="C28" s="97" t="s">
        <v>320</v>
      </c>
      <c r="D28" s="98" t="s">
        <v>288</v>
      </c>
      <c r="E28" s="99">
        <v>83.78</v>
      </c>
      <c r="F28" s="100" t="s">
        <v>316</v>
      </c>
    </row>
    <row r="29" spans="1:6" x14ac:dyDescent="0.2">
      <c r="A29" s="96" t="s">
        <v>147</v>
      </c>
      <c r="B29" s="96" t="s">
        <v>313</v>
      </c>
      <c r="C29" s="97" t="s">
        <v>321</v>
      </c>
      <c r="D29" s="98" t="s">
        <v>288</v>
      </c>
      <c r="E29" s="99">
        <v>192.34</v>
      </c>
      <c r="F29" s="100" t="s">
        <v>316</v>
      </c>
    </row>
    <row r="30" spans="1:6" x14ac:dyDescent="0.2">
      <c r="A30" s="96" t="s">
        <v>147</v>
      </c>
      <c r="B30" s="96" t="s">
        <v>313</v>
      </c>
      <c r="C30" s="97" t="s">
        <v>322</v>
      </c>
      <c r="D30" s="98" t="s">
        <v>288</v>
      </c>
      <c r="E30" s="99">
        <v>421.26</v>
      </c>
      <c r="F30" s="100" t="s">
        <v>316</v>
      </c>
    </row>
    <row r="31" spans="1:6" x14ac:dyDescent="0.2">
      <c r="A31" s="101" t="s">
        <v>323</v>
      </c>
      <c r="B31" s="101" t="s">
        <v>324</v>
      </c>
      <c r="C31" s="102" t="s">
        <v>325</v>
      </c>
      <c r="D31" s="103" t="s">
        <v>288</v>
      </c>
      <c r="E31" s="104">
        <v>6500</v>
      </c>
      <c r="F31" s="105" t="s">
        <v>326</v>
      </c>
    </row>
    <row r="32" spans="1:6" x14ac:dyDescent="0.2">
      <c r="A32" s="101" t="s">
        <v>323</v>
      </c>
      <c r="B32" s="101" t="s">
        <v>324</v>
      </c>
      <c r="C32" s="102" t="s">
        <v>327</v>
      </c>
      <c r="D32" s="103" t="s">
        <v>288</v>
      </c>
      <c r="E32" s="104">
        <v>7265.26</v>
      </c>
      <c r="F32" s="105" t="s">
        <v>326</v>
      </c>
    </row>
    <row r="33" spans="1:6" x14ac:dyDescent="0.2">
      <c r="A33" s="101" t="s">
        <v>323</v>
      </c>
      <c r="B33" s="101" t="s">
        <v>324</v>
      </c>
      <c r="C33" s="102" t="s">
        <v>328</v>
      </c>
      <c r="D33" s="103" t="s">
        <v>288</v>
      </c>
      <c r="E33" s="104">
        <v>4675.2539999999999</v>
      </c>
      <c r="F33" s="105" t="s">
        <v>326</v>
      </c>
    </row>
    <row r="34" spans="1:6" x14ac:dyDescent="0.2">
      <c r="A34" s="101" t="s">
        <v>323</v>
      </c>
      <c r="B34" s="101" t="s">
        <v>324</v>
      </c>
      <c r="C34" s="102" t="s">
        <v>329</v>
      </c>
      <c r="D34" s="103" t="s">
        <v>288</v>
      </c>
      <c r="E34" s="104">
        <v>16785.5</v>
      </c>
      <c r="F34" s="105" t="s">
        <v>326</v>
      </c>
    </row>
    <row r="35" spans="1:6" x14ac:dyDescent="0.2">
      <c r="A35" s="101" t="s">
        <v>323</v>
      </c>
      <c r="B35" s="101" t="s">
        <v>324</v>
      </c>
      <c r="C35" s="102" t="s">
        <v>330</v>
      </c>
      <c r="D35" s="103" t="s">
        <v>288</v>
      </c>
      <c r="E35" s="104">
        <v>15163</v>
      </c>
      <c r="F35" s="105" t="s">
        <v>326</v>
      </c>
    </row>
    <row r="36" spans="1:6" x14ac:dyDescent="0.2">
      <c r="A36" s="106" t="s">
        <v>190</v>
      </c>
      <c r="B36" s="106" t="s">
        <v>331</v>
      </c>
      <c r="C36" s="107" t="s">
        <v>332</v>
      </c>
      <c r="D36" s="108" t="s">
        <v>288</v>
      </c>
      <c r="E36" s="109">
        <v>2330.5</v>
      </c>
      <c r="F36" s="110" t="s">
        <v>333</v>
      </c>
    </row>
    <row r="37" spans="1:6" x14ac:dyDescent="0.2">
      <c r="A37" s="106" t="s">
        <v>190</v>
      </c>
      <c r="B37" s="106" t="s">
        <v>331</v>
      </c>
      <c r="C37" s="107" t="s">
        <v>334</v>
      </c>
      <c r="D37" s="108"/>
      <c r="E37" s="109">
        <v>1150</v>
      </c>
      <c r="F37" s="110" t="s">
        <v>333</v>
      </c>
    </row>
    <row r="38" spans="1:6" ht="24" x14ac:dyDescent="0.2">
      <c r="A38" s="106" t="s">
        <v>190</v>
      </c>
      <c r="B38" s="106" t="s">
        <v>331</v>
      </c>
      <c r="C38" s="107" t="s">
        <v>335</v>
      </c>
      <c r="D38" s="108" t="s">
        <v>288</v>
      </c>
      <c r="E38" s="109">
        <v>2330.5</v>
      </c>
      <c r="F38" s="110" t="s">
        <v>333</v>
      </c>
    </row>
    <row r="39" spans="1:6" ht="36" x14ac:dyDescent="0.2">
      <c r="A39" s="106" t="s">
        <v>190</v>
      </c>
      <c r="B39" s="106" t="s">
        <v>331</v>
      </c>
      <c r="C39" s="107" t="s">
        <v>336</v>
      </c>
      <c r="D39" s="108" t="s">
        <v>288</v>
      </c>
      <c r="E39" s="109">
        <v>3009</v>
      </c>
      <c r="F39" s="110" t="s">
        <v>333</v>
      </c>
    </row>
    <row r="40" spans="1:6" ht="36" x14ac:dyDescent="0.2">
      <c r="A40" s="106" t="s">
        <v>190</v>
      </c>
      <c r="B40" s="106" t="s">
        <v>331</v>
      </c>
      <c r="C40" s="107" t="s">
        <v>337</v>
      </c>
      <c r="D40" s="108" t="s">
        <v>288</v>
      </c>
      <c r="E40" s="109">
        <v>1150.5</v>
      </c>
      <c r="F40" s="110" t="s">
        <v>333</v>
      </c>
    </row>
    <row r="41" spans="1:6" ht="36" x14ac:dyDescent="0.2">
      <c r="A41" s="106" t="s">
        <v>190</v>
      </c>
      <c r="B41" s="106" t="s">
        <v>331</v>
      </c>
      <c r="C41" s="107" t="s">
        <v>338</v>
      </c>
      <c r="D41" s="108" t="s">
        <v>288</v>
      </c>
      <c r="E41" s="109">
        <v>1150.5</v>
      </c>
      <c r="F41" s="110" t="s">
        <v>333</v>
      </c>
    </row>
    <row r="42" spans="1:6" ht="24" x14ac:dyDescent="0.2">
      <c r="A42" s="106" t="s">
        <v>190</v>
      </c>
      <c r="B42" s="106" t="s">
        <v>331</v>
      </c>
      <c r="C42" s="107" t="s">
        <v>339</v>
      </c>
      <c r="D42" s="108" t="s">
        <v>288</v>
      </c>
      <c r="E42" s="109">
        <v>1947</v>
      </c>
      <c r="F42" s="110" t="s">
        <v>333</v>
      </c>
    </row>
    <row r="43" spans="1:6" ht="22.5" customHeight="1" x14ac:dyDescent="0.2">
      <c r="A43" s="106" t="s">
        <v>190</v>
      </c>
      <c r="B43" s="106" t="s">
        <v>331</v>
      </c>
      <c r="C43" s="107" t="s">
        <v>340</v>
      </c>
      <c r="D43" s="108" t="s">
        <v>288</v>
      </c>
      <c r="E43" s="109">
        <v>2212.5</v>
      </c>
      <c r="F43" s="110" t="s">
        <v>333</v>
      </c>
    </row>
    <row r="44" spans="1:6" ht="18.95" customHeight="1" x14ac:dyDescent="0.2">
      <c r="A44" s="111" t="s">
        <v>341</v>
      </c>
      <c r="B44" s="111" t="s">
        <v>342</v>
      </c>
      <c r="C44" s="112" t="s">
        <v>343</v>
      </c>
      <c r="D44" s="113" t="s">
        <v>288</v>
      </c>
      <c r="E44" s="114">
        <v>11210</v>
      </c>
      <c r="F44" s="115" t="s">
        <v>344</v>
      </c>
    </row>
    <row r="45" spans="1:6" ht="17.100000000000001" customHeight="1" x14ac:dyDescent="0.2">
      <c r="A45" s="111" t="s">
        <v>341</v>
      </c>
      <c r="B45" s="111" t="s">
        <v>342</v>
      </c>
      <c r="C45" s="112" t="s">
        <v>345</v>
      </c>
      <c r="D45" s="113" t="s">
        <v>288</v>
      </c>
      <c r="E45" s="114">
        <v>15692.82</v>
      </c>
      <c r="F45" s="115" t="s">
        <v>344</v>
      </c>
    </row>
    <row r="46" spans="1:6" x14ac:dyDescent="0.2">
      <c r="A46" s="111" t="s">
        <v>341</v>
      </c>
      <c r="B46" s="111" t="s">
        <v>342</v>
      </c>
      <c r="C46" s="112" t="s">
        <v>346</v>
      </c>
      <c r="D46" s="113" t="s">
        <v>288</v>
      </c>
      <c r="E46" s="114">
        <v>342200</v>
      </c>
      <c r="F46" s="115" t="s">
        <v>344</v>
      </c>
    </row>
    <row r="47" spans="1:6" ht="21" customHeight="1" x14ac:dyDescent="0.2">
      <c r="A47" s="111" t="s">
        <v>341</v>
      </c>
      <c r="B47" s="111" t="s">
        <v>342</v>
      </c>
      <c r="C47" s="112" t="s">
        <v>347</v>
      </c>
      <c r="D47" s="113" t="s">
        <v>288</v>
      </c>
      <c r="E47" s="114">
        <v>6254</v>
      </c>
      <c r="F47" s="115" t="s">
        <v>344</v>
      </c>
    </row>
    <row r="48" spans="1:6" ht="14.1" customHeight="1" x14ac:dyDescent="0.2">
      <c r="A48" s="111" t="s">
        <v>341</v>
      </c>
      <c r="B48" s="111" t="s">
        <v>342</v>
      </c>
      <c r="C48" s="112" t="s">
        <v>348</v>
      </c>
      <c r="D48" s="113" t="s">
        <v>288</v>
      </c>
      <c r="E48" s="114">
        <v>531000</v>
      </c>
      <c r="F48" s="115" t="s">
        <v>344</v>
      </c>
    </row>
    <row r="49" spans="1:6" ht="24" x14ac:dyDescent="0.2">
      <c r="A49" s="111" t="s">
        <v>341</v>
      </c>
      <c r="B49" s="111" t="s">
        <v>342</v>
      </c>
      <c r="C49" s="112" t="s">
        <v>349</v>
      </c>
      <c r="D49" s="113" t="s">
        <v>288</v>
      </c>
      <c r="E49" s="114">
        <v>49794.525000000001</v>
      </c>
      <c r="F49" s="115" t="s">
        <v>344</v>
      </c>
    </row>
    <row r="50" spans="1:6" x14ac:dyDescent="0.2">
      <c r="A50" s="111" t="s">
        <v>341</v>
      </c>
      <c r="B50" s="111" t="s">
        <v>342</v>
      </c>
      <c r="C50" s="112" t="s">
        <v>350</v>
      </c>
      <c r="D50" s="113" t="s">
        <v>288</v>
      </c>
      <c r="E50" s="114">
        <v>275000</v>
      </c>
      <c r="F50" s="115" t="s">
        <v>344</v>
      </c>
    </row>
    <row r="51" spans="1:6" ht="24" x14ac:dyDescent="0.2">
      <c r="A51" s="111" t="s">
        <v>341</v>
      </c>
      <c r="B51" s="111" t="s">
        <v>342</v>
      </c>
      <c r="C51" s="112" t="s">
        <v>351</v>
      </c>
      <c r="D51" s="113" t="s">
        <v>288</v>
      </c>
      <c r="E51" s="114">
        <v>8407.5</v>
      </c>
      <c r="F51" s="115" t="s">
        <v>344</v>
      </c>
    </row>
    <row r="52" spans="1:6" ht="15.95" customHeight="1" x14ac:dyDescent="0.2">
      <c r="A52" s="111" t="s">
        <v>341</v>
      </c>
      <c r="B52" s="111" t="s">
        <v>342</v>
      </c>
      <c r="C52" s="112" t="s">
        <v>352</v>
      </c>
      <c r="D52" s="113" t="s">
        <v>288</v>
      </c>
      <c r="E52" s="114">
        <v>96885.151100000003</v>
      </c>
      <c r="F52" s="115" t="s">
        <v>344</v>
      </c>
    </row>
    <row r="53" spans="1:6" ht="15" customHeight="1" x14ac:dyDescent="0.2">
      <c r="A53" s="111" t="s">
        <v>341</v>
      </c>
      <c r="B53" s="111" t="s">
        <v>342</v>
      </c>
      <c r="C53" s="112" t="s">
        <v>353</v>
      </c>
      <c r="D53" s="113" t="s">
        <v>288</v>
      </c>
      <c r="E53" s="114">
        <v>250160</v>
      </c>
      <c r="F53" s="115" t="s">
        <v>344</v>
      </c>
    </row>
    <row r="54" spans="1:6" ht="24" x14ac:dyDescent="0.2">
      <c r="A54" s="111" t="s">
        <v>341</v>
      </c>
      <c r="B54" s="111" t="s">
        <v>342</v>
      </c>
      <c r="C54" s="112" t="s">
        <v>354</v>
      </c>
      <c r="D54" s="113" t="s">
        <v>288</v>
      </c>
      <c r="E54" s="114">
        <v>2950</v>
      </c>
      <c r="F54" s="115" t="s">
        <v>344</v>
      </c>
    </row>
    <row r="55" spans="1:6" ht="14.1" customHeight="1" x14ac:dyDescent="0.2">
      <c r="A55" s="111" t="s">
        <v>341</v>
      </c>
      <c r="B55" s="111" t="s">
        <v>342</v>
      </c>
      <c r="C55" s="112" t="s">
        <v>355</v>
      </c>
      <c r="D55" s="113" t="s">
        <v>288</v>
      </c>
      <c r="E55" s="114">
        <v>226560</v>
      </c>
      <c r="F55" s="115" t="s">
        <v>344</v>
      </c>
    </row>
    <row r="56" spans="1:6" ht="30.75" customHeight="1" x14ac:dyDescent="0.2">
      <c r="A56" s="111" t="s">
        <v>341</v>
      </c>
      <c r="B56" s="111" t="s">
        <v>342</v>
      </c>
      <c r="C56" s="112" t="s">
        <v>356</v>
      </c>
      <c r="D56" s="113" t="s">
        <v>288</v>
      </c>
      <c r="E56" s="114">
        <v>501500</v>
      </c>
      <c r="F56" s="115" t="s">
        <v>344</v>
      </c>
    </row>
    <row r="57" spans="1:6" ht="15" customHeight="1" x14ac:dyDescent="0.2">
      <c r="A57" s="111" t="s">
        <v>341</v>
      </c>
      <c r="B57" s="111" t="s">
        <v>342</v>
      </c>
      <c r="C57" s="112" t="s">
        <v>357</v>
      </c>
      <c r="D57" s="113" t="s">
        <v>288</v>
      </c>
      <c r="E57" s="114">
        <v>41300</v>
      </c>
      <c r="F57" s="115" t="s">
        <v>344</v>
      </c>
    </row>
    <row r="58" spans="1:6" ht="24" customHeight="1" x14ac:dyDescent="0.2">
      <c r="A58" s="111" t="s">
        <v>341</v>
      </c>
      <c r="B58" s="111" t="s">
        <v>342</v>
      </c>
      <c r="C58" s="112" t="s">
        <v>358</v>
      </c>
      <c r="D58" s="113" t="s">
        <v>288</v>
      </c>
      <c r="E58" s="114">
        <v>49560</v>
      </c>
      <c r="F58" s="115" t="s">
        <v>344</v>
      </c>
    </row>
    <row r="59" spans="1:6" ht="14.1" customHeight="1" x14ac:dyDescent="0.2">
      <c r="A59" s="111" t="s">
        <v>341</v>
      </c>
      <c r="B59" s="111" t="s">
        <v>342</v>
      </c>
      <c r="C59" s="112" t="s">
        <v>359</v>
      </c>
      <c r="D59" s="113" t="s">
        <v>288</v>
      </c>
      <c r="E59" s="114">
        <v>188800</v>
      </c>
      <c r="F59" s="115" t="s">
        <v>344</v>
      </c>
    </row>
    <row r="60" spans="1:6" ht="15" customHeight="1" x14ac:dyDescent="0.2">
      <c r="A60" s="111" t="s">
        <v>341</v>
      </c>
      <c r="B60" s="111" t="s">
        <v>342</v>
      </c>
      <c r="C60" s="112" t="s">
        <v>360</v>
      </c>
      <c r="D60" s="113" t="s">
        <v>288</v>
      </c>
      <c r="E60" s="114">
        <v>27140</v>
      </c>
      <c r="F60" s="115" t="s">
        <v>344</v>
      </c>
    </row>
    <row r="61" spans="1:6" ht="15.95" customHeight="1" x14ac:dyDescent="0.2">
      <c r="A61" s="111" t="s">
        <v>341</v>
      </c>
      <c r="B61" s="111" t="s">
        <v>342</v>
      </c>
      <c r="C61" s="112" t="s">
        <v>361</v>
      </c>
      <c r="D61" s="113" t="s">
        <v>288</v>
      </c>
      <c r="E61" s="114">
        <v>49219.1806</v>
      </c>
      <c r="F61" s="115" t="s">
        <v>344</v>
      </c>
    </row>
    <row r="62" spans="1:6" ht="18.95" customHeight="1" x14ac:dyDescent="0.2">
      <c r="A62" s="111" t="s">
        <v>341</v>
      </c>
      <c r="B62" s="111" t="s">
        <v>342</v>
      </c>
      <c r="C62" s="112" t="s">
        <v>362</v>
      </c>
      <c r="D62" s="113" t="s">
        <v>288</v>
      </c>
      <c r="E62" s="114">
        <v>26137.0707</v>
      </c>
      <c r="F62" s="115" t="s">
        <v>344</v>
      </c>
    </row>
    <row r="63" spans="1:6" ht="20.100000000000001" customHeight="1" x14ac:dyDescent="0.2">
      <c r="A63" s="111" t="s">
        <v>341</v>
      </c>
      <c r="B63" s="111" t="s">
        <v>342</v>
      </c>
      <c r="C63" s="112" t="s">
        <v>363</v>
      </c>
      <c r="D63" s="113" t="s">
        <v>288</v>
      </c>
      <c r="E63" s="114">
        <v>105563.74400000001</v>
      </c>
      <c r="F63" s="115" t="s">
        <v>344</v>
      </c>
    </row>
    <row r="64" spans="1:6" ht="18.95" customHeight="1" x14ac:dyDescent="0.2">
      <c r="A64" s="111" t="s">
        <v>341</v>
      </c>
      <c r="B64" s="111" t="s">
        <v>342</v>
      </c>
      <c r="C64" s="112" t="s">
        <v>364</v>
      </c>
      <c r="D64" s="113" t="s">
        <v>288</v>
      </c>
      <c r="E64" s="114">
        <v>6490</v>
      </c>
      <c r="F64" s="115" t="s">
        <v>344</v>
      </c>
    </row>
    <row r="65" spans="1:6" ht="15" customHeight="1" x14ac:dyDescent="0.2">
      <c r="A65" s="111" t="s">
        <v>341</v>
      </c>
      <c r="B65" s="111" t="s">
        <v>342</v>
      </c>
      <c r="C65" s="112" t="s">
        <v>365</v>
      </c>
      <c r="D65" s="113" t="s">
        <v>288</v>
      </c>
      <c r="E65" s="114">
        <v>30335.3338</v>
      </c>
      <c r="F65" s="115" t="s">
        <v>344</v>
      </c>
    </row>
    <row r="66" spans="1:6" ht="24" x14ac:dyDescent="0.2">
      <c r="A66" s="111" t="s">
        <v>341</v>
      </c>
      <c r="B66" s="111" t="s">
        <v>342</v>
      </c>
      <c r="C66" s="112" t="s">
        <v>366</v>
      </c>
      <c r="D66" s="113" t="s">
        <v>288</v>
      </c>
      <c r="E66" s="114">
        <v>72981.654699999999</v>
      </c>
      <c r="F66" s="115" t="s">
        <v>344</v>
      </c>
    </row>
    <row r="67" spans="1:6" x14ac:dyDescent="0.2">
      <c r="A67" s="111" t="s">
        <v>341</v>
      </c>
      <c r="B67" s="111" t="s">
        <v>342</v>
      </c>
      <c r="C67" s="112" t="s">
        <v>367</v>
      </c>
      <c r="D67" s="113" t="s">
        <v>288</v>
      </c>
      <c r="E67" s="114">
        <v>172048.60250000001</v>
      </c>
      <c r="F67" s="115" t="s">
        <v>344</v>
      </c>
    </row>
    <row r="68" spans="1:6" x14ac:dyDescent="0.2">
      <c r="A68" s="111" t="s">
        <v>341</v>
      </c>
      <c r="B68" s="111" t="s">
        <v>342</v>
      </c>
      <c r="C68" s="112" t="s">
        <v>368</v>
      </c>
      <c r="D68" s="113" t="s">
        <v>288</v>
      </c>
      <c r="E68" s="114">
        <v>104465.4</v>
      </c>
      <c r="F68" s="115" t="s">
        <v>344</v>
      </c>
    </row>
    <row r="69" spans="1:6" x14ac:dyDescent="0.2">
      <c r="A69" s="111" t="s">
        <v>341</v>
      </c>
      <c r="B69" s="111" t="s">
        <v>342</v>
      </c>
      <c r="C69" s="112" t="s">
        <v>369</v>
      </c>
      <c r="D69" s="113" t="s">
        <v>288</v>
      </c>
      <c r="E69" s="114">
        <v>8314.2916999999998</v>
      </c>
      <c r="F69" s="115" t="s">
        <v>344</v>
      </c>
    </row>
    <row r="70" spans="1:6" x14ac:dyDescent="0.2">
      <c r="A70" s="111" t="s">
        <v>341</v>
      </c>
      <c r="B70" s="111" t="s">
        <v>342</v>
      </c>
      <c r="C70" s="112" t="s">
        <v>370</v>
      </c>
      <c r="D70" s="113" t="s">
        <v>288</v>
      </c>
      <c r="E70" s="114">
        <v>198806.39999999999</v>
      </c>
      <c r="F70" s="115" t="s">
        <v>344</v>
      </c>
    </row>
    <row r="71" spans="1:6" x14ac:dyDescent="0.2">
      <c r="A71" s="111" t="s">
        <v>341</v>
      </c>
      <c r="B71" s="111" t="s">
        <v>342</v>
      </c>
      <c r="C71" s="112" t="s">
        <v>371</v>
      </c>
      <c r="D71" s="113" t="s">
        <v>288</v>
      </c>
      <c r="E71" s="114">
        <v>11313.84</v>
      </c>
      <c r="F71" s="115" t="s">
        <v>344</v>
      </c>
    </row>
    <row r="72" spans="1:6" x14ac:dyDescent="0.2">
      <c r="A72" s="111" t="s">
        <v>341</v>
      </c>
      <c r="B72" s="111" t="s">
        <v>342</v>
      </c>
      <c r="C72" s="112" t="s">
        <v>372</v>
      </c>
      <c r="D72" s="113" t="s">
        <v>288</v>
      </c>
      <c r="E72" s="114">
        <v>469017.40850000002</v>
      </c>
      <c r="F72" s="115" t="s">
        <v>344</v>
      </c>
    </row>
    <row r="73" spans="1:6" ht="24" x14ac:dyDescent="0.2">
      <c r="A73" s="111" t="s">
        <v>341</v>
      </c>
      <c r="B73" s="111" t="s">
        <v>342</v>
      </c>
      <c r="C73" s="112" t="s">
        <v>373</v>
      </c>
      <c r="D73" s="113" t="s">
        <v>288</v>
      </c>
      <c r="E73" s="114">
        <v>4501.7</v>
      </c>
      <c r="F73" s="115" t="s">
        <v>344</v>
      </c>
    </row>
    <row r="74" spans="1:6" x14ac:dyDescent="0.2">
      <c r="A74" s="111" t="s">
        <v>341</v>
      </c>
      <c r="B74" s="111" t="s">
        <v>342</v>
      </c>
      <c r="C74" s="112" t="s">
        <v>374</v>
      </c>
      <c r="D74" s="113" t="s">
        <v>288</v>
      </c>
      <c r="E74" s="114">
        <v>161582.93400000001</v>
      </c>
      <c r="F74" s="115" t="s">
        <v>344</v>
      </c>
    </row>
    <row r="75" spans="1:6" ht="24" x14ac:dyDescent="0.2">
      <c r="A75" s="111" t="s">
        <v>341</v>
      </c>
      <c r="B75" s="111" t="s">
        <v>342</v>
      </c>
      <c r="C75" s="112" t="s">
        <v>375</v>
      </c>
      <c r="D75" s="113" t="s">
        <v>288</v>
      </c>
      <c r="E75" s="114">
        <v>344224.6911</v>
      </c>
      <c r="F75" s="115" t="s">
        <v>344</v>
      </c>
    </row>
    <row r="76" spans="1:6" x14ac:dyDescent="0.2">
      <c r="A76" s="111" t="s">
        <v>341</v>
      </c>
      <c r="B76" s="111" t="s">
        <v>342</v>
      </c>
      <c r="C76" s="112" t="s">
        <v>376</v>
      </c>
      <c r="D76" s="113" t="s">
        <v>288</v>
      </c>
      <c r="E76" s="114">
        <v>24151.661800000002</v>
      </c>
      <c r="F76" s="115" t="s">
        <v>344</v>
      </c>
    </row>
    <row r="77" spans="1:6" x14ac:dyDescent="0.2">
      <c r="A77" s="111" t="s">
        <v>341</v>
      </c>
      <c r="B77" s="111" t="s">
        <v>342</v>
      </c>
      <c r="C77" s="112" t="s">
        <v>377</v>
      </c>
      <c r="D77" s="113" t="s">
        <v>288</v>
      </c>
      <c r="E77" s="114">
        <v>12836.04</v>
      </c>
      <c r="F77" s="115" t="s">
        <v>344</v>
      </c>
    </row>
    <row r="78" spans="1:6" ht="24" x14ac:dyDescent="0.2">
      <c r="A78" s="111" t="s">
        <v>341</v>
      </c>
      <c r="B78" s="111" t="s">
        <v>342</v>
      </c>
      <c r="C78" s="112" t="s">
        <v>378</v>
      </c>
      <c r="D78" s="113" t="s">
        <v>288</v>
      </c>
      <c r="E78" s="114">
        <v>45994.842499999999</v>
      </c>
      <c r="F78" s="115" t="s">
        <v>344</v>
      </c>
    </row>
    <row r="79" spans="1:6" x14ac:dyDescent="0.2">
      <c r="A79" s="111" t="s">
        <v>341</v>
      </c>
      <c r="B79" s="111" t="s">
        <v>342</v>
      </c>
      <c r="C79" s="112" t="s">
        <v>379</v>
      </c>
      <c r="D79" s="113" t="s">
        <v>288</v>
      </c>
      <c r="E79" s="114">
        <v>111029.4216</v>
      </c>
      <c r="F79" s="115" t="s">
        <v>344</v>
      </c>
    </row>
    <row r="80" spans="1:6" x14ac:dyDescent="0.2">
      <c r="A80" s="111" t="s">
        <v>341</v>
      </c>
      <c r="B80" s="111" t="s">
        <v>342</v>
      </c>
      <c r="C80" s="112" t="s">
        <v>380</v>
      </c>
      <c r="D80" s="113" t="s">
        <v>288</v>
      </c>
      <c r="E80" s="114">
        <v>1770</v>
      </c>
      <c r="F80" s="115" t="s">
        <v>344</v>
      </c>
    </row>
    <row r="81" spans="1:6" ht="24" x14ac:dyDescent="0.2">
      <c r="A81" s="111" t="s">
        <v>341</v>
      </c>
      <c r="B81" s="111" t="s">
        <v>342</v>
      </c>
      <c r="C81" s="112" t="s">
        <v>381</v>
      </c>
      <c r="D81" s="113" t="s">
        <v>288</v>
      </c>
      <c r="E81" s="114">
        <v>4524.9931999999999</v>
      </c>
      <c r="F81" s="115" t="s">
        <v>344</v>
      </c>
    </row>
    <row r="82" spans="1:6" ht="18.75" customHeight="1" x14ac:dyDescent="0.2">
      <c r="A82" s="111" t="s">
        <v>341</v>
      </c>
      <c r="B82" s="111" t="s">
        <v>342</v>
      </c>
      <c r="C82" s="112" t="s">
        <v>382</v>
      </c>
      <c r="D82" s="113" t="s">
        <v>288</v>
      </c>
      <c r="E82" s="114">
        <v>3299.87</v>
      </c>
      <c r="F82" s="115" t="s">
        <v>344</v>
      </c>
    </row>
    <row r="83" spans="1:6" ht="20.25" customHeight="1" x14ac:dyDescent="0.2">
      <c r="A83" s="111" t="s">
        <v>341</v>
      </c>
      <c r="B83" s="111" t="s">
        <v>342</v>
      </c>
      <c r="C83" s="112" t="s">
        <v>383</v>
      </c>
      <c r="D83" s="113" t="s">
        <v>288</v>
      </c>
      <c r="E83" s="114">
        <v>4242.6899999999996</v>
      </c>
      <c r="F83" s="115" t="s">
        <v>344</v>
      </c>
    </row>
    <row r="84" spans="1:6" ht="21.95" customHeight="1" x14ac:dyDescent="0.2">
      <c r="A84" s="111" t="s">
        <v>341</v>
      </c>
      <c r="B84" s="111" t="s">
        <v>342</v>
      </c>
      <c r="C84" s="112" t="s">
        <v>384</v>
      </c>
      <c r="D84" s="113" t="s">
        <v>288</v>
      </c>
      <c r="E84" s="114">
        <v>11859.991</v>
      </c>
      <c r="F84" s="115" t="s">
        <v>344</v>
      </c>
    </row>
    <row r="85" spans="1:6" ht="18" customHeight="1" x14ac:dyDescent="0.2">
      <c r="A85" s="111" t="s">
        <v>341</v>
      </c>
      <c r="B85" s="111" t="s">
        <v>342</v>
      </c>
      <c r="C85" s="112" t="s">
        <v>385</v>
      </c>
      <c r="D85" s="113" t="s">
        <v>288</v>
      </c>
      <c r="E85" s="114">
        <v>1479.9914000000001</v>
      </c>
      <c r="F85" s="115" t="s">
        <v>344</v>
      </c>
    </row>
    <row r="86" spans="1:6" ht="24" x14ac:dyDescent="0.2">
      <c r="A86" s="111" t="s">
        <v>341</v>
      </c>
      <c r="B86" s="111" t="s">
        <v>342</v>
      </c>
      <c r="C86" s="112" t="s">
        <v>386</v>
      </c>
      <c r="D86" s="113" t="s">
        <v>288</v>
      </c>
      <c r="E86" s="114">
        <v>1999.9938</v>
      </c>
      <c r="F86" s="115" t="s">
        <v>344</v>
      </c>
    </row>
    <row r="87" spans="1:6" ht="24" x14ac:dyDescent="0.2">
      <c r="A87" s="111" t="s">
        <v>341</v>
      </c>
      <c r="B87" s="111" t="s">
        <v>342</v>
      </c>
      <c r="C87" s="112" t="s">
        <v>387</v>
      </c>
      <c r="D87" s="113" t="s">
        <v>288</v>
      </c>
      <c r="E87" s="114">
        <v>6938.4</v>
      </c>
      <c r="F87" s="115" t="s">
        <v>344</v>
      </c>
    </row>
    <row r="88" spans="1:6" x14ac:dyDescent="0.2">
      <c r="A88" s="111" t="s">
        <v>341</v>
      </c>
      <c r="B88" s="111" t="s">
        <v>342</v>
      </c>
      <c r="C88" s="112" t="s">
        <v>388</v>
      </c>
      <c r="D88" s="113" t="s">
        <v>288</v>
      </c>
      <c r="E88" s="114">
        <v>938.18259999999998</v>
      </c>
      <c r="F88" s="115" t="s">
        <v>344</v>
      </c>
    </row>
    <row r="89" spans="1:6" x14ac:dyDescent="0.2">
      <c r="A89" s="111" t="s">
        <v>341</v>
      </c>
      <c r="B89" s="111" t="s">
        <v>342</v>
      </c>
      <c r="C89" s="112" t="s">
        <v>389</v>
      </c>
      <c r="D89" s="113" t="s">
        <v>288</v>
      </c>
      <c r="E89" s="114">
        <v>3519.94</v>
      </c>
      <c r="F89" s="115" t="s">
        <v>344</v>
      </c>
    </row>
    <row r="90" spans="1:6" ht="20.100000000000001" customHeight="1" x14ac:dyDescent="0.2">
      <c r="A90" s="111" t="s">
        <v>341</v>
      </c>
      <c r="B90" s="111" t="s">
        <v>342</v>
      </c>
      <c r="C90" s="112" t="s">
        <v>390</v>
      </c>
      <c r="D90" s="113" t="s">
        <v>288</v>
      </c>
      <c r="E90" s="114">
        <v>9</v>
      </c>
      <c r="F90" s="115" t="s">
        <v>344</v>
      </c>
    </row>
    <row r="91" spans="1:6" ht="20.100000000000001" customHeight="1" x14ac:dyDescent="0.2">
      <c r="A91" s="111" t="s">
        <v>341</v>
      </c>
      <c r="B91" s="111" t="s">
        <v>342</v>
      </c>
      <c r="C91" s="112" t="s">
        <v>391</v>
      </c>
      <c r="D91" s="113" t="s">
        <v>288</v>
      </c>
      <c r="E91" s="114">
        <v>63229.120000000003</v>
      </c>
      <c r="F91" s="115" t="s">
        <v>344</v>
      </c>
    </row>
    <row r="92" spans="1:6" ht="24.75" customHeight="1" x14ac:dyDescent="0.2">
      <c r="A92" s="111" t="s">
        <v>341</v>
      </c>
      <c r="B92" s="111" t="s">
        <v>342</v>
      </c>
      <c r="C92" s="112" t="s">
        <v>392</v>
      </c>
      <c r="D92" s="113" t="s">
        <v>288</v>
      </c>
      <c r="E92" s="114">
        <v>475540</v>
      </c>
      <c r="F92" s="115" t="s">
        <v>344</v>
      </c>
    </row>
    <row r="93" spans="1:6" x14ac:dyDescent="0.2">
      <c r="A93" s="111" t="s">
        <v>341</v>
      </c>
      <c r="B93" s="111" t="s">
        <v>342</v>
      </c>
      <c r="C93" s="112" t="s">
        <v>393</v>
      </c>
      <c r="D93" s="113" t="s">
        <v>288</v>
      </c>
      <c r="E93" s="114">
        <v>490481.16</v>
      </c>
      <c r="F93" s="115" t="s">
        <v>344</v>
      </c>
    </row>
    <row r="94" spans="1:6" ht="24" x14ac:dyDescent="0.2">
      <c r="A94" s="111" t="s">
        <v>341</v>
      </c>
      <c r="B94" s="111" t="s">
        <v>342</v>
      </c>
      <c r="C94" s="112" t="s">
        <v>394</v>
      </c>
      <c r="D94" s="113" t="s">
        <v>288</v>
      </c>
      <c r="E94" s="114">
        <v>74340</v>
      </c>
      <c r="F94" s="115" t="s">
        <v>344</v>
      </c>
    </row>
    <row r="95" spans="1:6" ht="15" customHeight="1" x14ac:dyDescent="0.2">
      <c r="A95" s="111" t="s">
        <v>341</v>
      </c>
      <c r="B95" s="111" t="s">
        <v>342</v>
      </c>
      <c r="C95" s="112" t="s">
        <v>395</v>
      </c>
      <c r="D95" s="113" t="s">
        <v>288</v>
      </c>
      <c r="E95" s="114">
        <v>40101.792600000001</v>
      </c>
      <c r="F95" s="115" t="s">
        <v>344</v>
      </c>
    </row>
    <row r="96" spans="1:6" ht="14.1" customHeight="1" x14ac:dyDescent="0.2">
      <c r="A96" s="111" t="s">
        <v>341</v>
      </c>
      <c r="B96" s="111" t="s">
        <v>342</v>
      </c>
      <c r="C96" s="112" t="s">
        <v>396</v>
      </c>
      <c r="D96" s="113" t="s">
        <v>288</v>
      </c>
      <c r="E96" s="114">
        <v>386697.033</v>
      </c>
      <c r="F96" s="115" t="s">
        <v>344</v>
      </c>
    </row>
    <row r="97" spans="1:6" x14ac:dyDescent="0.2">
      <c r="A97" s="111" t="s">
        <v>341</v>
      </c>
      <c r="B97" s="111" t="s">
        <v>342</v>
      </c>
      <c r="C97" s="112" t="s">
        <v>397</v>
      </c>
      <c r="D97" s="113" t="s">
        <v>288</v>
      </c>
      <c r="E97" s="114">
        <v>142177.25599999999</v>
      </c>
      <c r="F97" s="115" t="s">
        <v>344</v>
      </c>
    </row>
    <row r="98" spans="1:6" x14ac:dyDescent="0.2">
      <c r="A98" s="111" t="s">
        <v>341</v>
      </c>
      <c r="B98" s="111" t="s">
        <v>342</v>
      </c>
      <c r="C98" s="112" t="s">
        <v>398</v>
      </c>
      <c r="D98" s="113" t="s">
        <v>288</v>
      </c>
      <c r="E98" s="114">
        <v>26868.6</v>
      </c>
      <c r="F98" s="115" t="s">
        <v>344</v>
      </c>
    </row>
    <row r="99" spans="1:6" ht="24" x14ac:dyDescent="0.2">
      <c r="A99" s="111" t="s">
        <v>341</v>
      </c>
      <c r="B99" s="111" t="s">
        <v>342</v>
      </c>
      <c r="C99" s="112" t="s">
        <v>399</v>
      </c>
      <c r="D99" s="113" t="s">
        <v>288</v>
      </c>
      <c r="E99" s="114">
        <v>1897493.1</v>
      </c>
      <c r="F99" s="115" t="s">
        <v>344</v>
      </c>
    </row>
    <row r="100" spans="1:6" x14ac:dyDescent="0.2">
      <c r="A100" s="111" t="s">
        <v>341</v>
      </c>
      <c r="B100" s="111" t="s">
        <v>342</v>
      </c>
      <c r="C100" s="112" t="s">
        <v>400</v>
      </c>
      <c r="D100" s="113" t="s">
        <v>288</v>
      </c>
      <c r="E100" s="114">
        <v>232041.1</v>
      </c>
      <c r="F100" s="115" t="s">
        <v>344</v>
      </c>
    </row>
    <row r="101" spans="1:6" ht="24" x14ac:dyDescent="0.2">
      <c r="A101" s="111" t="s">
        <v>341</v>
      </c>
      <c r="B101" s="111" t="s">
        <v>342</v>
      </c>
      <c r="C101" s="112" t="s">
        <v>401</v>
      </c>
      <c r="D101" s="113" t="s">
        <v>288</v>
      </c>
      <c r="E101" s="114">
        <v>34703.800000000003</v>
      </c>
      <c r="F101" s="115" t="s">
        <v>344</v>
      </c>
    </row>
    <row r="102" spans="1:6" ht="24" x14ac:dyDescent="0.2">
      <c r="A102" s="111" t="s">
        <v>341</v>
      </c>
      <c r="B102" s="111" t="s">
        <v>342</v>
      </c>
      <c r="C102" s="112" t="s">
        <v>402</v>
      </c>
      <c r="D102" s="113" t="s">
        <v>288</v>
      </c>
      <c r="E102" s="114">
        <v>8903.1</v>
      </c>
      <c r="F102" s="115" t="s">
        <v>344</v>
      </c>
    </row>
    <row r="103" spans="1:6" ht="15.95" customHeight="1" x14ac:dyDescent="0.2">
      <c r="A103" s="111" t="s">
        <v>341</v>
      </c>
      <c r="B103" s="111" t="s">
        <v>342</v>
      </c>
      <c r="C103" s="112" t="s">
        <v>403</v>
      </c>
      <c r="D103" s="113" t="s">
        <v>288</v>
      </c>
      <c r="E103" s="114">
        <v>130316.25</v>
      </c>
      <c r="F103" s="112" t="s">
        <v>344</v>
      </c>
    </row>
    <row r="104" spans="1:6" x14ac:dyDescent="0.2">
      <c r="A104" s="111" t="s">
        <v>341</v>
      </c>
      <c r="B104" s="111" t="s">
        <v>342</v>
      </c>
      <c r="C104" s="112" t="s">
        <v>404</v>
      </c>
      <c r="D104" s="113" t="s">
        <v>288</v>
      </c>
      <c r="E104" s="114">
        <v>22139.75</v>
      </c>
      <c r="F104" s="115" t="s">
        <v>344</v>
      </c>
    </row>
    <row r="105" spans="1:6" ht="24" x14ac:dyDescent="0.2">
      <c r="A105" s="111" t="s">
        <v>341</v>
      </c>
      <c r="B105" s="111" t="s">
        <v>342</v>
      </c>
      <c r="C105" s="112" t="s">
        <v>405</v>
      </c>
      <c r="D105" s="113" t="s">
        <v>288</v>
      </c>
      <c r="E105" s="114">
        <v>62932.232000000004</v>
      </c>
      <c r="F105" s="115" t="s">
        <v>344</v>
      </c>
    </row>
    <row r="106" spans="1:6" ht="24" x14ac:dyDescent="0.2">
      <c r="A106" s="111" t="s">
        <v>341</v>
      </c>
      <c r="B106" s="111" t="s">
        <v>342</v>
      </c>
      <c r="C106" s="112" t="s">
        <v>406</v>
      </c>
      <c r="D106" s="113" t="s">
        <v>288</v>
      </c>
      <c r="E106" s="114">
        <v>62932.232199999999</v>
      </c>
      <c r="F106" s="115" t="s">
        <v>344</v>
      </c>
    </row>
    <row r="107" spans="1:6" ht="24" x14ac:dyDescent="0.2">
      <c r="A107" s="111" t="s">
        <v>341</v>
      </c>
      <c r="B107" s="111" t="s">
        <v>342</v>
      </c>
      <c r="C107" s="112" t="s">
        <v>407</v>
      </c>
      <c r="D107" s="113" t="s">
        <v>288</v>
      </c>
      <c r="E107" s="114">
        <v>57230</v>
      </c>
      <c r="F107" s="115" t="s">
        <v>344</v>
      </c>
    </row>
    <row r="108" spans="1:6" x14ac:dyDescent="0.2">
      <c r="A108" s="111" t="s">
        <v>341</v>
      </c>
      <c r="B108" s="111" t="s">
        <v>342</v>
      </c>
      <c r="C108" s="112" t="s">
        <v>408</v>
      </c>
      <c r="D108" s="113" t="s">
        <v>288</v>
      </c>
      <c r="E108" s="114">
        <v>2549.9917</v>
      </c>
      <c r="F108" s="115" t="s">
        <v>344</v>
      </c>
    </row>
    <row r="109" spans="1:6" x14ac:dyDescent="0.2">
      <c r="A109" s="111" t="s">
        <v>341</v>
      </c>
      <c r="B109" s="111" t="s">
        <v>342</v>
      </c>
      <c r="C109" s="112" t="s">
        <v>409</v>
      </c>
      <c r="D109" s="113" t="s">
        <v>288</v>
      </c>
      <c r="E109" s="114">
        <v>13999.992</v>
      </c>
      <c r="F109" s="115" t="s">
        <v>344</v>
      </c>
    </row>
    <row r="110" spans="1:6" x14ac:dyDescent="0.2">
      <c r="A110" s="111" t="s">
        <v>341</v>
      </c>
      <c r="B110" s="111" t="s">
        <v>342</v>
      </c>
      <c r="C110" s="112" t="s">
        <v>410</v>
      </c>
      <c r="D110" s="113" t="s">
        <v>288</v>
      </c>
      <c r="E110" s="114">
        <v>19383.86</v>
      </c>
      <c r="F110" s="115" t="s">
        <v>344</v>
      </c>
    </row>
    <row r="111" spans="1:6" x14ac:dyDescent="0.2">
      <c r="A111" s="111" t="s">
        <v>341</v>
      </c>
      <c r="B111" s="111" t="s">
        <v>342</v>
      </c>
      <c r="C111" s="112" t="s">
        <v>411</v>
      </c>
      <c r="D111" s="113" t="s">
        <v>288</v>
      </c>
      <c r="E111" s="114">
        <v>250971.84</v>
      </c>
      <c r="F111" s="115" t="s">
        <v>344</v>
      </c>
    </row>
    <row r="112" spans="1:6" x14ac:dyDescent="0.2">
      <c r="A112" s="111" t="s">
        <v>341</v>
      </c>
      <c r="B112" s="111" t="s">
        <v>342</v>
      </c>
      <c r="C112" s="112" t="s">
        <v>412</v>
      </c>
      <c r="D112" s="113" t="s">
        <v>288</v>
      </c>
      <c r="E112" s="114">
        <v>257712</v>
      </c>
      <c r="F112" s="115" t="s">
        <v>344</v>
      </c>
    </row>
    <row r="113" spans="1:6" x14ac:dyDescent="0.2">
      <c r="A113" s="111" t="s">
        <v>341</v>
      </c>
      <c r="B113" s="111" t="s">
        <v>342</v>
      </c>
      <c r="C113" s="112" t="s">
        <v>413</v>
      </c>
      <c r="D113" s="113" t="s">
        <v>288</v>
      </c>
      <c r="E113" s="114">
        <v>3613.16</v>
      </c>
      <c r="F113" s="115" t="s">
        <v>344</v>
      </c>
    </row>
    <row r="114" spans="1:6" x14ac:dyDescent="0.2">
      <c r="A114" s="111" t="s">
        <v>341</v>
      </c>
      <c r="B114" s="111" t="s">
        <v>342</v>
      </c>
      <c r="C114" s="112" t="s">
        <v>414</v>
      </c>
      <c r="D114" s="113" t="s">
        <v>288</v>
      </c>
      <c r="E114" s="114">
        <v>34202.300000000003</v>
      </c>
      <c r="F114" s="115" t="s">
        <v>344</v>
      </c>
    </row>
    <row r="115" spans="1:6" x14ac:dyDescent="0.2">
      <c r="A115" s="111" t="s">
        <v>341</v>
      </c>
      <c r="B115" s="111" t="s">
        <v>342</v>
      </c>
      <c r="C115" s="112" t="s">
        <v>415</v>
      </c>
      <c r="D115" s="113" t="s">
        <v>288</v>
      </c>
      <c r="E115" s="114">
        <v>30336.03</v>
      </c>
      <c r="F115" s="115" t="s">
        <v>344</v>
      </c>
    </row>
    <row r="116" spans="1:6" x14ac:dyDescent="0.2">
      <c r="A116" s="111" t="s">
        <v>341</v>
      </c>
      <c r="B116" s="111" t="s">
        <v>342</v>
      </c>
      <c r="C116" s="112" t="s">
        <v>416</v>
      </c>
      <c r="D116" s="113" t="s">
        <v>288</v>
      </c>
      <c r="E116" s="114">
        <v>1250.8</v>
      </c>
      <c r="F116" s="115" t="s">
        <v>344</v>
      </c>
    </row>
    <row r="117" spans="1:6" x14ac:dyDescent="0.2">
      <c r="A117" s="111" t="s">
        <v>341</v>
      </c>
      <c r="B117" s="111" t="s">
        <v>342</v>
      </c>
      <c r="C117" s="112" t="s">
        <v>417</v>
      </c>
      <c r="D117" s="113" t="s">
        <v>288</v>
      </c>
      <c r="E117" s="114">
        <v>1250.8</v>
      </c>
      <c r="F117" s="115" t="s">
        <v>344</v>
      </c>
    </row>
    <row r="118" spans="1:6" x14ac:dyDescent="0.2">
      <c r="A118" s="111" t="s">
        <v>341</v>
      </c>
      <c r="B118" s="111" t="s">
        <v>342</v>
      </c>
      <c r="C118" s="112" t="s">
        <v>418</v>
      </c>
      <c r="D118" s="113" t="s">
        <v>288</v>
      </c>
      <c r="E118" s="114">
        <v>1250.8</v>
      </c>
      <c r="F118" s="115" t="s">
        <v>344</v>
      </c>
    </row>
    <row r="119" spans="1:6" x14ac:dyDescent="0.2">
      <c r="A119" s="111" t="s">
        <v>341</v>
      </c>
      <c r="B119" s="111" t="s">
        <v>342</v>
      </c>
      <c r="C119" s="112" t="s">
        <v>419</v>
      </c>
      <c r="D119" s="113" t="s">
        <v>288</v>
      </c>
      <c r="E119" s="114">
        <v>21240</v>
      </c>
      <c r="F119" s="115" t="s">
        <v>344</v>
      </c>
    </row>
    <row r="120" spans="1:6" x14ac:dyDescent="0.2">
      <c r="A120" s="111" t="s">
        <v>341</v>
      </c>
      <c r="B120" s="111" t="s">
        <v>342</v>
      </c>
      <c r="C120" s="112" t="s">
        <v>420</v>
      </c>
      <c r="D120" s="113" t="s">
        <v>288</v>
      </c>
      <c r="E120" s="114">
        <v>43960.9</v>
      </c>
      <c r="F120" s="115" t="s">
        <v>344</v>
      </c>
    </row>
    <row r="121" spans="1:6" x14ac:dyDescent="0.2">
      <c r="A121" s="111" t="s">
        <v>341</v>
      </c>
      <c r="B121" s="111" t="s">
        <v>342</v>
      </c>
      <c r="C121" s="112" t="s">
        <v>421</v>
      </c>
      <c r="D121" s="113" t="s">
        <v>288</v>
      </c>
      <c r="E121" s="114">
        <v>13749.996999999999</v>
      </c>
      <c r="F121" s="115" t="s">
        <v>344</v>
      </c>
    </row>
    <row r="122" spans="1:6" x14ac:dyDescent="0.2">
      <c r="A122" s="111" t="s">
        <v>341</v>
      </c>
      <c r="B122" s="111" t="s">
        <v>342</v>
      </c>
      <c r="C122" s="112" t="s">
        <v>422</v>
      </c>
      <c r="D122" s="113" t="s">
        <v>288</v>
      </c>
      <c r="E122" s="114">
        <v>13570</v>
      </c>
      <c r="F122" s="115" t="s">
        <v>344</v>
      </c>
    </row>
    <row r="123" spans="1:6" x14ac:dyDescent="0.2">
      <c r="A123" s="111" t="s">
        <v>341</v>
      </c>
      <c r="B123" s="111" t="s">
        <v>342</v>
      </c>
      <c r="C123" s="112" t="s">
        <v>423</v>
      </c>
      <c r="D123" s="113" t="s">
        <v>288</v>
      </c>
      <c r="E123" s="114">
        <v>4284.71</v>
      </c>
      <c r="F123" s="115" t="s">
        <v>344</v>
      </c>
    </row>
    <row r="124" spans="1:6" x14ac:dyDescent="0.2">
      <c r="A124" s="111" t="s">
        <v>341</v>
      </c>
      <c r="B124" s="111" t="s">
        <v>342</v>
      </c>
      <c r="C124" s="112" t="s">
        <v>424</v>
      </c>
      <c r="D124" s="113" t="s">
        <v>288</v>
      </c>
      <c r="E124" s="114">
        <v>5726.64</v>
      </c>
      <c r="F124" s="115" t="s">
        <v>344</v>
      </c>
    </row>
    <row r="125" spans="1:6" x14ac:dyDescent="0.2">
      <c r="A125" s="111" t="s">
        <v>341</v>
      </c>
      <c r="B125" s="111" t="s">
        <v>342</v>
      </c>
      <c r="C125" s="112" t="s">
        <v>425</v>
      </c>
      <c r="D125" s="113" t="s">
        <v>288</v>
      </c>
      <c r="E125" s="114">
        <v>20650</v>
      </c>
      <c r="F125" s="115" t="s">
        <v>344</v>
      </c>
    </row>
    <row r="126" spans="1:6" ht="12.95" customHeight="1" x14ac:dyDescent="0.2">
      <c r="A126" s="111" t="s">
        <v>341</v>
      </c>
      <c r="B126" s="111" t="s">
        <v>342</v>
      </c>
      <c r="C126" s="112" t="s">
        <v>426</v>
      </c>
      <c r="D126" s="113" t="s">
        <v>288</v>
      </c>
      <c r="E126" s="114">
        <v>575000.01</v>
      </c>
      <c r="F126" s="115" t="s">
        <v>344</v>
      </c>
    </row>
    <row r="127" spans="1:6" ht="24" x14ac:dyDescent="0.2">
      <c r="A127" s="111" t="s">
        <v>341</v>
      </c>
      <c r="B127" s="111" t="s">
        <v>342</v>
      </c>
      <c r="C127" s="112" t="s">
        <v>427</v>
      </c>
      <c r="D127" s="113" t="s">
        <v>288</v>
      </c>
      <c r="E127" s="114">
        <v>2542900</v>
      </c>
      <c r="F127" s="115" t="s">
        <v>344</v>
      </c>
    </row>
    <row r="128" spans="1:6" x14ac:dyDescent="0.2">
      <c r="A128" s="111" t="s">
        <v>341</v>
      </c>
      <c r="B128" s="111" t="s">
        <v>342</v>
      </c>
      <c r="C128" s="112" t="s">
        <v>428</v>
      </c>
      <c r="D128" s="113" t="s">
        <v>288</v>
      </c>
      <c r="E128" s="114">
        <v>172556.12</v>
      </c>
      <c r="F128" s="115" t="s">
        <v>344</v>
      </c>
    </row>
    <row r="129" spans="1:6" ht="24" x14ac:dyDescent="0.2">
      <c r="A129" s="111" t="s">
        <v>341</v>
      </c>
      <c r="B129" s="111" t="s">
        <v>342</v>
      </c>
      <c r="C129" s="112" t="s">
        <v>429</v>
      </c>
      <c r="D129" s="113" t="s">
        <v>288</v>
      </c>
      <c r="E129" s="114">
        <v>44250</v>
      </c>
      <c r="F129" s="115" t="s">
        <v>344</v>
      </c>
    </row>
    <row r="130" spans="1:6" x14ac:dyDescent="0.2">
      <c r="A130" s="111" t="s">
        <v>341</v>
      </c>
      <c r="B130" s="111" t="s">
        <v>342</v>
      </c>
      <c r="C130" s="112" t="s">
        <v>430</v>
      </c>
      <c r="D130" s="113" t="s">
        <v>288</v>
      </c>
      <c r="E130" s="114">
        <v>719492.56279999996</v>
      </c>
      <c r="F130" s="115" t="s">
        <v>344</v>
      </c>
    </row>
    <row r="131" spans="1:6" x14ac:dyDescent="0.2">
      <c r="A131" s="111" t="s">
        <v>341</v>
      </c>
      <c r="B131" s="111" t="s">
        <v>342</v>
      </c>
      <c r="C131" s="112" t="s">
        <v>431</v>
      </c>
      <c r="D131" s="113" t="s">
        <v>288</v>
      </c>
      <c r="E131" s="114">
        <v>816192.43</v>
      </c>
      <c r="F131" s="115" t="s">
        <v>344</v>
      </c>
    </row>
    <row r="132" spans="1:6" x14ac:dyDescent="0.2">
      <c r="A132" s="116" t="s">
        <v>432</v>
      </c>
      <c r="B132" s="116" t="s">
        <v>433</v>
      </c>
      <c r="C132" s="117" t="s">
        <v>434</v>
      </c>
      <c r="D132" s="118" t="s">
        <v>288</v>
      </c>
      <c r="E132" s="119">
        <v>36954.32</v>
      </c>
      <c r="F132" s="120" t="s">
        <v>435</v>
      </c>
    </row>
    <row r="133" spans="1:6" ht="14.1" customHeight="1" x14ac:dyDescent="0.2">
      <c r="A133" s="116" t="s">
        <v>432</v>
      </c>
      <c r="B133" s="116" t="s">
        <v>433</v>
      </c>
      <c r="C133" s="117" t="s">
        <v>436</v>
      </c>
      <c r="D133" s="118" t="s">
        <v>288</v>
      </c>
      <c r="E133" s="119">
        <v>3776</v>
      </c>
      <c r="F133" s="120" t="s">
        <v>435</v>
      </c>
    </row>
    <row r="134" spans="1:6" ht="15.95" customHeight="1" x14ac:dyDescent="0.2">
      <c r="A134" s="116" t="s">
        <v>432</v>
      </c>
      <c r="B134" s="116" t="s">
        <v>433</v>
      </c>
      <c r="C134" s="117" t="s">
        <v>437</v>
      </c>
      <c r="D134" s="118" t="s">
        <v>288</v>
      </c>
      <c r="E134" s="119">
        <v>12390</v>
      </c>
      <c r="F134" s="120" t="s">
        <v>435</v>
      </c>
    </row>
    <row r="135" spans="1:6" ht="15" customHeight="1" x14ac:dyDescent="0.2">
      <c r="A135" s="116" t="s">
        <v>432</v>
      </c>
      <c r="B135" s="116" t="s">
        <v>433</v>
      </c>
      <c r="C135" s="117" t="s">
        <v>438</v>
      </c>
      <c r="D135" s="118" t="s">
        <v>288</v>
      </c>
      <c r="E135" s="119">
        <v>6293.7049999999999</v>
      </c>
      <c r="F135" s="120" t="s">
        <v>435</v>
      </c>
    </row>
    <row r="136" spans="1:6" ht="14.1" customHeight="1" x14ac:dyDescent="0.2">
      <c r="A136" s="116" t="s">
        <v>432</v>
      </c>
      <c r="B136" s="116" t="s">
        <v>433</v>
      </c>
      <c r="C136" s="117" t="s">
        <v>439</v>
      </c>
      <c r="D136" s="118" t="s">
        <v>288</v>
      </c>
      <c r="E136" s="119">
        <v>27200</v>
      </c>
      <c r="F136" s="120" t="s">
        <v>435</v>
      </c>
    </row>
    <row r="137" spans="1:6" ht="24" x14ac:dyDescent="0.2">
      <c r="A137" s="121" t="s">
        <v>268</v>
      </c>
      <c r="B137" s="121" t="s">
        <v>440</v>
      </c>
      <c r="C137" s="122" t="s">
        <v>441</v>
      </c>
      <c r="D137" s="123" t="s">
        <v>288</v>
      </c>
      <c r="E137" s="124">
        <v>109504</v>
      </c>
      <c r="F137" s="125" t="s">
        <v>442</v>
      </c>
    </row>
    <row r="138" spans="1:6" ht="24" x14ac:dyDescent="0.2">
      <c r="A138" s="121" t="s">
        <v>268</v>
      </c>
      <c r="B138" s="121" t="s">
        <v>440</v>
      </c>
      <c r="C138" s="122" t="s">
        <v>443</v>
      </c>
      <c r="D138" s="123" t="s">
        <v>288</v>
      </c>
      <c r="E138" s="124">
        <v>5723</v>
      </c>
      <c r="F138" s="125" t="s">
        <v>442</v>
      </c>
    </row>
    <row r="139" spans="1:6" ht="24" x14ac:dyDescent="0.2">
      <c r="A139" s="86" t="s">
        <v>444</v>
      </c>
      <c r="B139" s="86" t="s">
        <v>445</v>
      </c>
      <c r="C139" s="87" t="s">
        <v>446</v>
      </c>
      <c r="D139" s="88" t="s">
        <v>288</v>
      </c>
      <c r="E139" s="89">
        <v>6200</v>
      </c>
      <c r="F139" s="126" t="s">
        <v>447</v>
      </c>
    </row>
    <row r="140" spans="1:6" ht="36" x14ac:dyDescent="0.2">
      <c r="A140" s="86" t="s">
        <v>444</v>
      </c>
      <c r="B140" s="86" t="s">
        <v>445</v>
      </c>
      <c r="C140" s="87" t="s">
        <v>448</v>
      </c>
      <c r="D140" s="88" t="s">
        <v>288</v>
      </c>
      <c r="E140" s="89">
        <v>86568.53</v>
      </c>
      <c r="F140" s="126" t="s">
        <v>447</v>
      </c>
    </row>
    <row r="141" spans="1:6" ht="36" x14ac:dyDescent="0.2">
      <c r="A141" s="86" t="s">
        <v>444</v>
      </c>
      <c r="B141" s="86" t="s">
        <v>445</v>
      </c>
      <c r="C141" s="87" t="s">
        <v>449</v>
      </c>
      <c r="D141" s="88" t="s">
        <v>288</v>
      </c>
      <c r="E141" s="89">
        <v>100917.38</v>
      </c>
      <c r="F141" s="126" t="s">
        <v>447</v>
      </c>
    </row>
    <row r="142" spans="1:6" ht="15.95" customHeight="1" x14ac:dyDescent="0.2">
      <c r="A142" s="127" t="s">
        <v>163</v>
      </c>
      <c r="B142" s="127" t="s">
        <v>450</v>
      </c>
      <c r="C142" s="128" t="s">
        <v>451</v>
      </c>
      <c r="D142" s="129" t="s">
        <v>288</v>
      </c>
      <c r="E142" s="130">
        <v>1000</v>
      </c>
      <c r="F142" s="131" t="s">
        <v>452</v>
      </c>
    </row>
    <row r="143" spans="1:6" x14ac:dyDescent="0.2">
      <c r="A143" s="127" t="s">
        <v>163</v>
      </c>
      <c r="B143" s="127" t="s">
        <v>450</v>
      </c>
      <c r="C143" s="128" t="s">
        <v>453</v>
      </c>
      <c r="D143" s="129" t="s">
        <v>288</v>
      </c>
      <c r="E143" s="130">
        <v>200</v>
      </c>
      <c r="F143" s="131" t="s">
        <v>452</v>
      </c>
    </row>
    <row r="144" spans="1:6" ht="18" customHeight="1" x14ac:dyDescent="0.2">
      <c r="A144" s="127" t="s">
        <v>163</v>
      </c>
      <c r="B144" s="127" t="s">
        <v>450</v>
      </c>
      <c r="C144" s="128" t="s">
        <v>454</v>
      </c>
      <c r="D144" s="129" t="s">
        <v>288</v>
      </c>
      <c r="E144" s="130">
        <v>500</v>
      </c>
      <c r="F144" s="131" t="s">
        <v>452</v>
      </c>
    </row>
    <row r="145" spans="1:6" ht="17.25" customHeight="1" x14ac:dyDescent="0.2">
      <c r="A145" s="127" t="s">
        <v>163</v>
      </c>
      <c r="B145" s="127" t="s">
        <v>450</v>
      </c>
      <c r="C145" s="128" t="s">
        <v>455</v>
      </c>
      <c r="D145" s="129" t="s">
        <v>456</v>
      </c>
      <c r="E145" s="130">
        <v>197</v>
      </c>
      <c r="F145" s="132" t="s">
        <v>457</v>
      </c>
    </row>
    <row r="146" spans="1:6" x14ac:dyDescent="0.2">
      <c r="A146" s="127" t="s">
        <v>163</v>
      </c>
      <c r="B146" s="127" t="s">
        <v>450</v>
      </c>
      <c r="C146" s="128" t="s">
        <v>458</v>
      </c>
      <c r="D146" s="129" t="s">
        <v>456</v>
      </c>
      <c r="E146" s="130">
        <v>181</v>
      </c>
      <c r="F146" s="132" t="s">
        <v>457</v>
      </c>
    </row>
    <row r="147" spans="1:6" x14ac:dyDescent="0.2">
      <c r="A147" s="127" t="s">
        <v>163</v>
      </c>
      <c r="B147" s="127" t="s">
        <v>450</v>
      </c>
      <c r="C147" s="128" t="s">
        <v>459</v>
      </c>
      <c r="D147" s="129" t="s">
        <v>456</v>
      </c>
      <c r="E147" s="130">
        <v>251</v>
      </c>
      <c r="F147" s="131" t="s">
        <v>457</v>
      </c>
    </row>
    <row r="148" spans="1:6" x14ac:dyDescent="0.2">
      <c r="A148" s="127" t="s">
        <v>163</v>
      </c>
      <c r="B148" s="127" t="s">
        <v>450</v>
      </c>
      <c r="C148" s="128" t="s">
        <v>460</v>
      </c>
      <c r="D148" s="129" t="s">
        <v>456</v>
      </c>
      <c r="E148" s="130">
        <v>230</v>
      </c>
      <c r="F148" s="132" t="s">
        <v>457</v>
      </c>
    </row>
    <row r="149" spans="1:6" x14ac:dyDescent="0.2">
      <c r="A149" s="127" t="s">
        <v>163</v>
      </c>
      <c r="B149" s="127" t="s">
        <v>450</v>
      </c>
      <c r="C149" s="128" t="s">
        <v>461</v>
      </c>
      <c r="D149" s="129" t="s">
        <v>456</v>
      </c>
      <c r="E149" s="130">
        <v>110</v>
      </c>
      <c r="F149" s="131" t="s">
        <v>457</v>
      </c>
    </row>
    <row r="150" spans="1:6" x14ac:dyDescent="0.2">
      <c r="A150" s="86" t="s">
        <v>158</v>
      </c>
      <c r="B150" s="86" t="s">
        <v>462</v>
      </c>
      <c r="C150" s="87" t="s">
        <v>463</v>
      </c>
      <c r="D150" s="88" t="s">
        <v>464</v>
      </c>
      <c r="E150" s="89">
        <v>28.32</v>
      </c>
      <c r="F150" s="126" t="s">
        <v>465</v>
      </c>
    </row>
    <row r="151" spans="1:6" ht="24" x14ac:dyDescent="0.2">
      <c r="A151" s="86" t="s">
        <v>158</v>
      </c>
      <c r="B151" s="86" t="s">
        <v>462</v>
      </c>
      <c r="C151" s="87" t="s">
        <v>466</v>
      </c>
      <c r="D151" s="88" t="s">
        <v>288</v>
      </c>
      <c r="E151" s="89">
        <v>8500</v>
      </c>
      <c r="F151" s="126" t="s">
        <v>465</v>
      </c>
    </row>
    <row r="152" spans="1:6" x14ac:dyDescent="0.2">
      <c r="A152" s="86" t="s">
        <v>158</v>
      </c>
      <c r="B152" s="86" t="s">
        <v>462</v>
      </c>
      <c r="C152" s="87" t="s">
        <v>467</v>
      </c>
      <c r="D152" s="88" t="s">
        <v>288</v>
      </c>
      <c r="E152" s="89">
        <v>81.171999999999997</v>
      </c>
      <c r="F152" s="126" t="s">
        <v>465</v>
      </c>
    </row>
    <row r="153" spans="1:6" x14ac:dyDescent="0.2">
      <c r="A153" s="86" t="s">
        <v>158</v>
      </c>
      <c r="B153" s="86" t="s">
        <v>462</v>
      </c>
      <c r="C153" s="87" t="s">
        <v>468</v>
      </c>
      <c r="D153" s="88" t="s">
        <v>288</v>
      </c>
      <c r="E153" s="89">
        <v>103.3567</v>
      </c>
      <c r="F153" s="126" t="s">
        <v>465</v>
      </c>
    </row>
    <row r="154" spans="1:6" x14ac:dyDescent="0.2">
      <c r="A154" s="86" t="s">
        <v>158</v>
      </c>
      <c r="B154" s="86" t="s">
        <v>462</v>
      </c>
      <c r="C154" s="87" t="s">
        <v>469</v>
      </c>
      <c r="D154" s="88" t="s">
        <v>288</v>
      </c>
      <c r="E154" s="89">
        <v>20.059999999999999</v>
      </c>
      <c r="F154" s="126" t="s">
        <v>465</v>
      </c>
    </row>
    <row r="155" spans="1:6" ht="12.95" customHeight="1" x14ac:dyDescent="0.2">
      <c r="A155" s="86" t="s">
        <v>158</v>
      </c>
      <c r="B155" s="86" t="s">
        <v>462</v>
      </c>
      <c r="C155" s="87" t="s">
        <v>470</v>
      </c>
      <c r="D155" s="88" t="s">
        <v>288</v>
      </c>
      <c r="E155" s="89">
        <v>208.86</v>
      </c>
      <c r="F155" s="126" t="s">
        <v>465</v>
      </c>
    </row>
    <row r="156" spans="1:6" ht="15" customHeight="1" x14ac:dyDescent="0.2">
      <c r="A156" s="86" t="s">
        <v>158</v>
      </c>
      <c r="B156" s="86" t="s">
        <v>462</v>
      </c>
      <c r="C156" s="87" t="s">
        <v>471</v>
      </c>
      <c r="D156" s="88" t="s">
        <v>288</v>
      </c>
      <c r="E156" s="89">
        <v>206.73500000000001</v>
      </c>
      <c r="F156" s="126" t="s">
        <v>465</v>
      </c>
    </row>
    <row r="157" spans="1:6" ht="15" customHeight="1" x14ac:dyDescent="0.2">
      <c r="A157" s="86" t="s">
        <v>158</v>
      </c>
      <c r="B157" s="86" t="s">
        <v>462</v>
      </c>
      <c r="C157" s="87" t="s">
        <v>472</v>
      </c>
      <c r="D157" s="88" t="s">
        <v>288</v>
      </c>
      <c r="E157" s="89">
        <v>43.293999999999997</v>
      </c>
      <c r="F157" s="126" t="s">
        <v>465</v>
      </c>
    </row>
    <row r="158" spans="1:6" ht="15" customHeight="1" x14ac:dyDescent="0.2">
      <c r="A158" s="86" t="s">
        <v>158</v>
      </c>
      <c r="B158" s="86" t="s">
        <v>462</v>
      </c>
      <c r="C158" s="87" t="s">
        <v>473</v>
      </c>
      <c r="D158" s="88" t="s">
        <v>288</v>
      </c>
      <c r="E158" s="89">
        <v>5.9</v>
      </c>
      <c r="F158" s="126" t="s">
        <v>465</v>
      </c>
    </row>
    <row r="159" spans="1:6" ht="15" customHeight="1" x14ac:dyDescent="0.2">
      <c r="A159" s="86" t="s">
        <v>158</v>
      </c>
      <c r="B159" s="86" t="s">
        <v>462</v>
      </c>
      <c r="C159" s="87" t="s">
        <v>474</v>
      </c>
      <c r="D159" s="88" t="s">
        <v>288</v>
      </c>
      <c r="E159" s="89">
        <v>944</v>
      </c>
      <c r="F159" s="126" t="s">
        <v>465</v>
      </c>
    </row>
    <row r="160" spans="1:6" ht="15" customHeight="1" x14ac:dyDescent="0.2">
      <c r="A160" s="86" t="s">
        <v>158</v>
      </c>
      <c r="B160" s="86" t="s">
        <v>462</v>
      </c>
      <c r="C160" s="87" t="s">
        <v>475</v>
      </c>
      <c r="D160" s="88" t="s">
        <v>288</v>
      </c>
      <c r="E160" s="89">
        <v>571.12</v>
      </c>
      <c r="F160" s="126" t="s">
        <v>465</v>
      </c>
    </row>
    <row r="161" spans="1:6" ht="15" customHeight="1" x14ac:dyDescent="0.2">
      <c r="A161" s="86" t="s">
        <v>158</v>
      </c>
      <c r="B161" s="86" t="s">
        <v>462</v>
      </c>
      <c r="C161" s="87" t="s">
        <v>476</v>
      </c>
      <c r="D161" s="88" t="s">
        <v>288</v>
      </c>
      <c r="E161" s="89">
        <v>619.5</v>
      </c>
      <c r="F161" s="126" t="s">
        <v>465</v>
      </c>
    </row>
    <row r="162" spans="1:6" ht="15" customHeight="1" x14ac:dyDescent="0.2">
      <c r="A162" s="86" t="s">
        <v>158</v>
      </c>
      <c r="B162" s="86" t="s">
        <v>462</v>
      </c>
      <c r="C162" s="87" t="s">
        <v>477</v>
      </c>
      <c r="D162" s="88" t="s">
        <v>288</v>
      </c>
      <c r="E162" s="89">
        <v>100.3</v>
      </c>
      <c r="F162" s="126" t="s">
        <v>465</v>
      </c>
    </row>
    <row r="163" spans="1:6" ht="14.1" customHeight="1" x14ac:dyDescent="0.2">
      <c r="A163" s="86" t="s">
        <v>158</v>
      </c>
      <c r="B163" s="86" t="s">
        <v>462</v>
      </c>
      <c r="C163" s="87" t="s">
        <v>478</v>
      </c>
      <c r="D163" s="88" t="s">
        <v>288</v>
      </c>
      <c r="E163" s="89">
        <v>33.630000000000003</v>
      </c>
      <c r="F163" s="126" t="s">
        <v>465</v>
      </c>
    </row>
    <row r="164" spans="1:6" x14ac:dyDescent="0.2">
      <c r="A164" s="86" t="s">
        <v>158</v>
      </c>
      <c r="B164" s="86" t="s">
        <v>462</v>
      </c>
      <c r="C164" s="87" t="s">
        <v>479</v>
      </c>
      <c r="D164" s="88" t="s">
        <v>288</v>
      </c>
      <c r="E164" s="89">
        <v>44.25</v>
      </c>
      <c r="F164" s="126" t="s">
        <v>465</v>
      </c>
    </row>
    <row r="165" spans="1:6" x14ac:dyDescent="0.2">
      <c r="A165" s="86" t="s">
        <v>158</v>
      </c>
      <c r="B165" s="86" t="s">
        <v>462</v>
      </c>
      <c r="C165" s="87" t="s">
        <v>480</v>
      </c>
      <c r="D165" s="88" t="s">
        <v>288</v>
      </c>
      <c r="E165" s="89">
        <v>855.5</v>
      </c>
      <c r="F165" s="126" t="s">
        <v>465</v>
      </c>
    </row>
    <row r="166" spans="1:6" x14ac:dyDescent="0.2">
      <c r="A166" s="86" t="s">
        <v>158</v>
      </c>
      <c r="B166" s="86" t="s">
        <v>462</v>
      </c>
      <c r="C166" s="87" t="s">
        <v>481</v>
      </c>
      <c r="D166" s="88" t="s">
        <v>288</v>
      </c>
      <c r="E166" s="89">
        <v>60.2273</v>
      </c>
      <c r="F166" s="126" t="s">
        <v>465</v>
      </c>
    </row>
    <row r="167" spans="1:6" x14ac:dyDescent="0.2">
      <c r="A167" s="86" t="s">
        <v>158</v>
      </c>
      <c r="B167" s="86" t="s">
        <v>462</v>
      </c>
      <c r="C167" s="87" t="s">
        <v>482</v>
      </c>
      <c r="D167" s="88" t="s">
        <v>288</v>
      </c>
      <c r="E167" s="89">
        <v>102.8133</v>
      </c>
      <c r="F167" s="126" t="s">
        <v>465</v>
      </c>
    </row>
    <row r="168" spans="1:6" x14ac:dyDescent="0.2">
      <c r="A168" s="86" t="s">
        <v>158</v>
      </c>
      <c r="B168" s="86" t="s">
        <v>462</v>
      </c>
      <c r="C168" s="87" t="s">
        <v>483</v>
      </c>
      <c r="D168" s="88" t="s">
        <v>288</v>
      </c>
      <c r="E168" s="89">
        <v>3030.43</v>
      </c>
      <c r="F168" s="126" t="s">
        <v>465</v>
      </c>
    </row>
    <row r="169" spans="1:6" x14ac:dyDescent="0.2">
      <c r="A169" s="86" t="s">
        <v>158</v>
      </c>
      <c r="B169" s="86" t="s">
        <v>462</v>
      </c>
      <c r="C169" s="87" t="s">
        <v>484</v>
      </c>
      <c r="D169" s="88" t="s">
        <v>288</v>
      </c>
      <c r="E169" s="89">
        <v>858.45</v>
      </c>
      <c r="F169" s="126" t="s">
        <v>465</v>
      </c>
    </row>
    <row r="170" spans="1:6" x14ac:dyDescent="0.2">
      <c r="A170" s="86" t="s">
        <v>158</v>
      </c>
      <c r="B170" s="86" t="s">
        <v>462</v>
      </c>
      <c r="C170" s="87" t="s">
        <v>485</v>
      </c>
      <c r="D170" s="88" t="s">
        <v>288</v>
      </c>
      <c r="E170" s="89">
        <v>206.72329999999999</v>
      </c>
      <c r="F170" s="126" t="s">
        <v>465</v>
      </c>
    </row>
    <row r="171" spans="1:6" ht="15.95" customHeight="1" x14ac:dyDescent="0.2">
      <c r="A171" s="86" t="s">
        <v>158</v>
      </c>
      <c r="B171" s="86" t="s">
        <v>462</v>
      </c>
      <c r="C171" s="87" t="s">
        <v>486</v>
      </c>
      <c r="D171" s="88" t="s">
        <v>288</v>
      </c>
      <c r="E171" s="89">
        <v>4425</v>
      </c>
      <c r="F171" s="126" t="s">
        <v>465</v>
      </c>
    </row>
    <row r="172" spans="1:6" ht="24" x14ac:dyDescent="0.2">
      <c r="A172" s="86" t="s">
        <v>158</v>
      </c>
      <c r="B172" s="86" t="s">
        <v>462</v>
      </c>
      <c r="C172" s="87" t="s">
        <v>487</v>
      </c>
      <c r="D172" s="88" t="s">
        <v>288</v>
      </c>
      <c r="E172" s="89">
        <v>13500.0026</v>
      </c>
      <c r="F172" s="126" t="s">
        <v>465</v>
      </c>
    </row>
    <row r="173" spans="1:6" ht="20.25" customHeight="1" x14ac:dyDescent="0.2">
      <c r="A173" s="86" t="s">
        <v>158</v>
      </c>
      <c r="B173" s="86" t="s">
        <v>462</v>
      </c>
      <c r="C173" s="87" t="s">
        <v>488</v>
      </c>
      <c r="D173" s="88" t="s">
        <v>288</v>
      </c>
      <c r="E173" s="89">
        <v>1416</v>
      </c>
      <c r="F173" s="126" t="s">
        <v>465</v>
      </c>
    </row>
    <row r="174" spans="1:6" ht="21" customHeight="1" x14ac:dyDescent="0.2">
      <c r="A174" s="86" t="s">
        <v>158</v>
      </c>
      <c r="B174" s="86" t="s">
        <v>462</v>
      </c>
      <c r="C174" s="87" t="s">
        <v>489</v>
      </c>
      <c r="D174" s="88" t="s">
        <v>288</v>
      </c>
      <c r="E174" s="89">
        <v>3.54</v>
      </c>
      <c r="F174" s="133" t="s">
        <v>465</v>
      </c>
    </row>
    <row r="175" spans="1:6" ht="18" customHeight="1" x14ac:dyDescent="0.2">
      <c r="A175" s="86" t="s">
        <v>158</v>
      </c>
      <c r="B175" s="86" t="s">
        <v>462</v>
      </c>
      <c r="C175" s="87" t="s">
        <v>490</v>
      </c>
      <c r="D175" s="88" t="s">
        <v>288</v>
      </c>
      <c r="E175" s="89">
        <v>73.16</v>
      </c>
      <c r="F175" s="126" t="s">
        <v>465</v>
      </c>
    </row>
    <row r="176" spans="1:6" ht="20.25" customHeight="1" x14ac:dyDescent="0.2">
      <c r="A176" s="86" t="s">
        <v>158</v>
      </c>
      <c r="B176" s="86" t="s">
        <v>462</v>
      </c>
      <c r="C176" s="87" t="s">
        <v>491</v>
      </c>
      <c r="D176" s="88" t="s">
        <v>288</v>
      </c>
      <c r="E176" s="89">
        <v>548.26499999999999</v>
      </c>
      <c r="F176" s="126" t="s">
        <v>465</v>
      </c>
    </row>
    <row r="177" spans="1:6" ht="25.5" customHeight="1" x14ac:dyDescent="0.2">
      <c r="A177" s="86" t="s">
        <v>158</v>
      </c>
      <c r="B177" s="86" t="s">
        <v>462</v>
      </c>
      <c r="C177" s="87" t="s">
        <v>492</v>
      </c>
      <c r="D177" s="88" t="s">
        <v>288</v>
      </c>
      <c r="E177" s="89">
        <v>526.32500000000005</v>
      </c>
      <c r="F177" s="126" t="s">
        <v>465</v>
      </c>
    </row>
    <row r="178" spans="1:6" ht="19.5" customHeight="1" x14ac:dyDescent="0.2">
      <c r="A178" s="86" t="s">
        <v>158</v>
      </c>
      <c r="B178" s="86" t="s">
        <v>462</v>
      </c>
      <c r="C178" s="87" t="s">
        <v>493</v>
      </c>
      <c r="D178" s="88" t="s">
        <v>288</v>
      </c>
      <c r="E178" s="89">
        <v>3.54</v>
      </c>
      <c r="F178" s="133" t="s">
        <v>465</v>
      </c>
    </row>
    <row r="179" spans="1:6" ht="27.75" customHeight="1" x14ac:dyDescent="0.2">
      <c r="A179" s="86" t="s">
        <v>158</v>
      </c>
      <c r="B179" s="86" t="s">
        <v>462</v>
      </c>
      <c r="C179" s="87" t="s">
        <v>494</v>
      </c>
      <c r="D179" s="88" t="s">
        <v>288</v>
      </c>
      <c r="E179" s="89">
        <v>265.5</v>
      </c>
      <c r="F179" s="126" t="s">
        <v>465</v>
      </c>
    </row>
    <row r="180" spans="1:6" ht="21.75" customHeight="1" x14ac:dyDescent="0.2">
      <c r="A180" s="134" t="s">
        <v>96</v>
      </c>
      <c r="B180" s="134" t="s">
        <v>495</v>
      </c>
      <c r="C180" s="135" t="s">
        <v>496</v>
      </c>
      <c r="D180" s="136" t="s">
        <v>288</v>
      </c>
      <c r="E180" s="137">
        <v>1.9823999999999999</v>
      </c>
      <c r="F180" s="138" t="s">
        <v>497</v>
      </c>
    </row>
    <row r="181" spans="1:6" ht="22.5" customHeight="1" x14ac:dyDescent="0.2">
      <c r="A181" s="86" t="s">
        <v>145</v>
      </c>
      <c r="B181" s="86" t="s">
        <v>498</v>
      </c>
      <c r="C181" s="87" t="s">
        <v>499</v>
      </c>
      <c r="D181" s="88" t="s">
        <v>288</v>
      </c>
      <c r="E181" s="89">
        <v>7773.84</v>
      </c>
      <c r="F181" s="126" t="s">
        <v>500</v>
      </c>
    </row>
    <row r="182" spans="1:6" ht="24" x14ac:dyDescent="0.2">
      <c r="A182" s="86" t="s">
        <v>145</v>
      </c>
      <c r="B182" s="86" t="s">
        <v>498</v>
      </c>
      <c r="C182" s="87" t="s">
        <v>501</v>
      </c>
      <c r="D182" s="88" t="s">
        <v>288</v>
      </c>
      <c r="E182" s="89">
        <v>9343.24</v>
      </c>
      <c r="F182" s="126" t="s">
        <v>500</v>
      </c>
    </row>
    <row r="183" spans="1:6" ht="23.25" customHeight="1" x14ac:dyDescent="0.2">
      <c r="A183" s="86" t="s">
        <v>145</v>
      </c>
      <c r="B183" s="86" t="s">
        <v>498</v>
      </c>
      <c r="C183" s="87" t="s">
        <v>502</v>
      </c>
      <c r="D183" s="88" t="s">
        <v>288</v>
      </c>
      <c r="E183" s="89">
        <v>10915</v>
      </c>
      <c r="F183" s="126" t="s">
        <v>500</v>
      </c>
    </row>
    <row r="184" spans="1:6" ht="20.25" customHeight="1" x14ac:dyDescent="0.2">
      <c r="A184" s="86" t="s">
        <v>145</v>
      </c>
      <c r="B184" s="86" t="s">
        <v>498</v>
      </c>
      <c r="C184" s="87" t="s">
        <v>503</v>
      </c>
      <c r="D184" s="88" t="s">
        <v>288</v>
      </c>
      <c r="E184" s="89">
        <v>3923.5</v>
      </c>
      <c r="F184" s="126" t="s">
        <v>500</v>
      </c>
    </row>
    <row r="185" spans="1:6" ht="14.1" customHeight="1" x14ac:dyDescent="0.2">
      <c r="A185" s="86" t="s">
        <v>145</v>
      </c>
      <c r="B185" s="86" t="s">
        <v>498</v>
      </c>
      <c r="C185" s="87" t="s">
        <v>504</v>
      </c>
      <c r="D185" s="88" t="s">
        <v>288</v>
      </c>
      <c r="E185" s="89">
        <v>4543</v>
      </c>
      <c r="F185" s="126" t="s">
        <v>500</v>
      </c>
    </row>
    <row r="186" spans="1:6" ht="17.100000000000001" customHeight="1" x14ac:dyDescent="0.2">
      <c r="A186" s="86" t="s">
        <v>145</v>
      </c>
      <c r="B186" s="86" t="s">
        <v>498</v>
      </c>
      <c r="C186" s="87" t="s">
        <v>505</v>
      </c>
      <c r="D186" s="88" t="s">
        <v>288</v>
      </c>
      <c r="E186" s="89">
        <v>9204</v>
      </c>
      <c r="F186" s="126" t="s">
        <v>500</v>
      </c>
    </row>
    <row r="187" spans="1:6" ht="15.95" customHeight="1" x14ac:dyDescent="0.2">
      <c r="A187" s="86" t="s">
        <v>145</v>
      </c>
      <c r="B187" s="86" t="s">
        <v>498</v>
      </c>
      <c r="C187" s="87" t="s">
        <v>506</v>
      </c>
      <c r="D187" s="88" t="s">
        <v>288</v>
      </c>
      <c r="E187" s="89">
        <v>1239</v>
      </c>
      <c r="F187" s="126" t="s">
        <v>500</v>
      </c>
    </row>
    <row r="188" spans="1:6" ht="15.95" customHeight="1" x14ac:dyDescent="0.2">
      <c r="A188" s="86" t="s">
        <v>145</v>
      </c>
      <c r="B188" s="86" t="s">
        <v>498</v>
      </c>
      <c r="C188" s="87" t="s">
        <v>507</v>
      </c>
      <c r="D188" s="88" t="s">
        <v>288</v>
      </c>
      <c r="E188" s="89">
        <v>1239</v>
      </c>
      <c r="F188" s="126" t="s">
        <v>500</v>
      </c>
    </row>
    <row r="189" spans="1:6" ht="32.25" customHeight="1" x14ac:dyDescent="0.2">
      <c r="A189" s="139" t="s">
        <v>116</v>
      </c>
      <c r="B189" s="139" t="s">
        <v>508</v>
      </c>
      <c r="C189" s="139" t="s">
        <v>509</v>
      </c>
      <c r="D189" s="140" t="s">
        <v>288</v>
      </c>
      <c r="E189" s="141">
        <v>54999.99</v>
      </c>
      <c r="F189" s="142" t="s">
        <v>510</v>
      </c>
    </row>
    <row r="190" spans="1:6" ht="30.75" customHeight="1" x14ac:dyDescent="0.2">
      <c r="A190" s="139" t="s">
        <v>116</v>
      </c>
      <c r="B190" s="139" t="s">
        <v>508</v>
      </c>
      <c r="C190" s="139" t="s">
        <v>511</v>
      </c>
      <c r="D190" s="140" t="s">
        <v>288</v>
      </c>
      <c r="E190" s="141">
        <v>17023.8</v>
      </c>
      <c r="F190" s="142" t="s">
        <v>510</v>
      </c>
    </row>
    <row r="191" spans="1:6" ht="25.5" customHeight="1" x14ac:dyDescent="0.2">
      <c r="A191" s="143" t="s">
        <v>512</v>
      </c>
      <c r="B191" s="139" t="s">
        <v>508</v>
      </c>
      <c r="C191" s="144" t="s">
        <v>513</v>
      </c>
      <c r="D191" s="145" t="s">
        <v>288</v>
      </c>
      <c r="E191" s="146">
        <v>4130</v>
      </c>
      <c r="F191" s="147" t="s">
        <v>514</v>
      </c>
    </row>
    <row r="192" spans="1:6" ht="15.95" customHeight="1" x14ac:dyDescent="0.2">
      <c r="A192" s="143" t="s">
        <v>512</v>
      </c>
      <c r="B192" s="139" t="s">
        <v>508</v>
      </c>
      <c r="C192" s="144" t="s">
        <v>515</v>
      </c>
      <c r="D192" s="145" t="s">
        <v>288</v>
      </c>
      <c r="E192" s="146">
        <v>16048</v>
      </c>
      <c r="F192" s="147" t="s">
        <v>514</v>
      </c>
    </row>
    <row r="193" spans="1:6" ht="27.75" customHeight="1" x14ac:dyDescent="0.2">
      <c r="A193" s="143" t="s">
        <v>512</v>
      </c>
      <c r="B193" s="139" t="s">
        <v>508</v>
      </c>
      <c r="C193" s="144" t="s">
        <v>516</v>
      </c>
      <c r="D193" s="148" t="s">
        <v>288</v>
      </c>
      <c r="E193" s="146">
        <v>24502.7</v>
      </c>
      <c r="F193" s="147" t="s">
        <v>514</v>
      </c>
    </row>
    <row r="194" spans="1:6" ht="34.5" customHeight="1" x14ac:dyDescent="0.2">
      <c r="A194" s="139" t="s">
        <v>115</v>
      </c>
      <c r="B194" s="139" t="s">
        <v>508</v>
      </c>
      <c r="C194" s="139" t="s">
        <v>517</v>
      </c>
      <c r="D194" s="140" t="s">
        <v>288</v>
      </c>
      <c r="E194" s="141">
        <v>715000</v>
      </c>
      <c r="F194" s="142" t="s">
        <v>518</v>
      </c>
    </row>
    <row r="195" spans="1:6" ht="23.25" customHeight="1" x14ac:dyDescent="0.2">
      <c r="A195" s="139" t="s">
        <v>519</v>
      </c>
      <c r="B195" s="139" t="s">
        <v>508</v>
      </c>
      <c r="C195" s="139" t="s">
        <v>520</v>
      </c>
      <c r="D195" s="140" t="s">
        <v>288</v>
      </c>
      <c r="E195" s="141">
        <v>60742.81</v>
      </c>
      <c r="F195" s="142" t="s">
        <v>510</v>
      </c>
    </row>
    <row r="196" spans="1:6" ht="25.5" customHeight="1" x14ac:dyDescent="0.2">
      <c r="A196" s="111" t="s">
        <v>519</v>
      </c>
      <c r="B196" s="139" t="s">
        <v>508</v>
      </c>
      <c r="C196" s="139" t="s">
        <v>521</v>
      </c>
      <c r="D196" s="140" t="s">
        <v>288</v>
      </c>
      <c r="E196" s="141">
        <v>30385</v>
      </c>
      <c r="F196" s="142" t="s">
        <v>510</v>
      </c>
    </row>
    <row r="197" spans="1:6" ht="24" x14ac:dyDescent="0.2">
      <c r="A197" s="139" t="s">
        <v>519</v>
      </c>
      <c r="B197" s="139" t="s">
        <v>508</v>
      </c>
      <c r="C197" s="139" t="s">
        <v>522</v>
      </c>
      <c r="D197" s="140" t="s">
        <v>288</v>
      </c>
      <c r="E197" s="141">
        <v>79818.740000000005</v>
      </c>
      <c r="F197" s="142" t="s">
        <v>510</v>
      </c>
    </row>
    <row r="198" spans="1:6" ht="24" x14ac:dyDescent="0.2">
      <c r="A198" s="111" t="s">
        <v>519</v>
      </c>
      <c r="B198" s="139" t="s">
        <v>508</v>
      </c>
      <c r="C198" s="139" t="s">
        <v>523</v>
      </c>
      <c r="D198" s="140" t="s">
        <v>288</v>
      </c>
      <c r="E198" s="141">
        <v>4500</v>
      </c>
      <c r="F198" s="142" t="s">
        <v>524</v>
      </c>
    </row>
    <row r="199" spans="1:6" ht="24" x14ac:dyDescent="0.2">
      <c r="A199" s="111" t="s">
        <v>519</v>
      </c>
      <c r="B199" s="139" t="s">
        <v>508</v>
      </c>
      <c r="C199" s="112" t="s">
        <v>525</v>
      </c>
      <c r="D199" s="113" t="s">
        <v>288</v>
      </c>
      <c r="E199" s="114">
        <v>44840</v>
      </c>
      <c r="F199" s="115" t="s">
        <v>526</v>
      </c>
    </row>
    <row r="200" spans="1:6" ht="14.1" customHeight="1" x14ac:dyDescent="0.2">
      <c r="A200" s="139" t="s">
        <v>519</v>
      </c>
      <c r="B200" s="139" t="s">
        <v>508</v>
      </c>
      <c r="C200" s="139" t="s">
        <v>527</v>
      </c>
      <c r="D200" s="140" t="s">
        <v>288</v>
      </c>
      <c r="E200" s="141">
        <v>8850</v>
      </c>
      <c r="F200" s="142" t="s">
        <v>510</v>
      </c>
    </row>
    <row r="201" spans="1:6" ht="14.1" customHeight="1" x14ac:dyDescent="0.2">
      <c r="A201" s="111" t="s">
        <v>528</v>
      </c>
      <c r="B201" s="139" t="s">
        <v>508</v>
      </c>
      <c r="C201" s="149" t="s">
        <v>529</v>
      </c>
      <c r="D201" s="150" t="s">
        <v>288</v>
      </c>
      <c r="E201" s="151">
        <v>45459.5</v>
      </c>
      <c r="F201" s="152" t="s">
        <v>530</v>
      </c>
    </row>
    <row r="202" spans="1:6" ht="15.95" customHeight="1" x14ac:dyDescent="0.2">
      <c r="A202" s="111" t="s">
        <v>528</v>
      </c>
      <c r="B202" s="139" t="s">
        <v>508</v>
      </c>
      <c r="C202" s="149" t="s">
        <v>531</v>
      </c>
      <c r="D202" s="150" t="s">
        <v>288</v>
      </c>
      <c r="E202" s="151">
        <v>7500</v>
      </c>
      <c r="F202" s="152" t="s">
        <v>532</v>
      </c>
    </row>
    <row r="203" spans="1:6" ht="15" customHeight="1" x14ac:dyDescent="0.2">
      <c r="A203" s="153" t="s">
        <v>172</v>
      </c>
      <c r="B203" s="153" t="s">
        <v>533</v>
      </c>
      <c r="C203" s="154" t="s">
        <v>534</v>
      </c>
      <c r="D203" s="155" t="s">
        <v>288</v>
      </c>
      <c r="E203" s="156">
        <v>68.44</v>
      </c>
      <c r="F203" s="157" t="s">
        <v>535</v>
      </c>
    </row>
    <row r="204" spans="1:6" ht="15" customHeight="1" x14ac:dyDescent="0.2">
      <c r="A204" s="153" t="s">
        <v>172</v>
      </c>
      <c r="B204" s="153" t="s">
        <v>533</v>
      </c>
      <c r="C204" s="154" t="s">
        <v>536</v>
      </c>
      <c r="D204" s="155" t="s">
        <v>288</v>
      </c>
      <c r="E204" s="156">
        <v>3935.3</v>
      </c>
      <c r="F204" s="157" t="s">
        <v>535</v>
      </c>
    </row>
    <row r="205" spans="1:6" ht="14.1" customHeight="1" x14ac:dyDescent="0.2">
      <c r="A205" s="153" t="s">
        <v>172</v>
      </c>
      <c r="B205" s="153" t="s">
        <v>533</v>
      </c>
      <c r="C205" s="154" t="s">
        <v>537</v>
      </c>
      <c r="D205" s="155" t="s">
        <v>288</v>
      </c>
      <c r="E205" s="156">
        <v>1548</v>
      </c>
      <c r="F205" s="157" t="s">
        <v>535</v>
      </c>
    </row>
    <row r="206" spans="1:6" ht="12.95" customHeight="1" x14ac:dyDescent="0.2">
      <c r="A206" s="153" t="s">
        <v>172</v>
      </c>
      <c r="B206" s="153" t="s">
        <v>533</v>
      </c>
      <c r="C206" s="154" t="s">
        <v>538</v>
      </c>
      <c r="D206" s="155" t="s">
        <v>288</v>
      </c>
      <c r="E206" s="156">
        <v>130</v>
      </c>
      <c r="F206" s="157" t="s">
        <v>535</v>
      </c>
    </row>
    <row r="207" spans="1:6" x14ac:dyDescent="0.2">
      <c r="A207" s="153" t="s">
        <v>172</v>
      </c>
      <c r="B207" s="153" t="s">
        <v>533</v>
      </c>
      <c r="C207" s="154" t="s">
        <v>539</v>
      </c>
      <c r="D207" s="155" t="s">
        <v>288</v>
      </c>
      <c r="E207" s="156">
        <v>341.02</v>
      </c>
      <c r="F207" s="157" t="s">
        <v>535</v>
      </c>
    </row>
    <row r="208" spans="1:6" x14ac:dyDescent="0.2">
      <c r="A208" s="153" t="s">
        <v>172</v>
      </c>
      <c r="B208" s="153" t="s">
        <v>533</v>
      </c>
      <c r="C208" s="154" t="s">
        <v>540</v>
      </c>
      <c r="D208" s="155" t="s">
        <v>288</v>
      </c>
      <c r="E208" s="156">
        <v>120</v>
      </c>
      <c r="F208" s="157" t="s">
        <v>535</v>
      </c>
    </row>
    <row r="209" spans="1:6" x14ac:dyDescent="0.2">
      <c r="A209" s="153" t="s">
        <v>172</v>
      </c>
      <c r="B209" s="153" t="s">
        <v>533</v>
      </c>
      <c r="C209" s="154" t="s">
        <v>541</v>
      </c>
      <c r="D209" s="155" t="s">
        <v>456</v>
      </c>
      <c r="E209" s="156">
        <v>57.784999999999997</v>
      </c>
      <c r="F209" s="157" t="s">
        <v>535</v>
      </c>
    </row>
    <row r="210" spans="1:6" x14ac:dyDescent="0.2">
      <c r="A210" s="153" t="s">
        <v>172</v>
      </c>
      <c r="B210" s="153" t="s">
        <v>533</v>
      </c>
      <c r="C210" s="154" t="s">
        <v>542</v>
      </c>
      <c r="D210" s="155" t="s">
        <v>456</v>
      </c>
      <c r="E210" s="156">
        <v>118</v>
      </c>
      <c r="F210" s="157" t="s">
        <v>535</v>
      </c>
    </row>
    <row r="211" spans="1:6" x14ac:dyDescent="0.2">
      <c r="A211" s="153" t="s">
        <v>172</v>
      </c>
      <c r="B211" s="153" t="s">
        <v>533</v>
      </c>
      <c r="C211" s="154" t="s">
        <v>543</v>
      </c>
      <c r="D211" s="155" t="s">
        <v>456</v>
      </c>
      <c r="E211" s="156">
        <v>138.06</v>
      </c>
      <c r="F211" s="157" t="s">
        <v>535</v>
      </c>
    </row>
    <row r="212" spans="1:6" x14ac:dyDescent="0.2">
      <c r="A212" s="153" t="s">
        <v>172</v>
      </c>
      <c r="B212" s="153" t="s">
        <v>533</v>
      </c>
      <c r="C212" s="154" t="s">
        <v>544</v>
      </c>
      <c r="D212" s="155" t="s">
        <v>456</v>
      </c>
      <c r="E212" s="156">
        <v>136.88</v>
      </c>
      <c r="F212" s="157" t="s">
        <v>535</v>
      </c>
    </row>
    <row r="213" spans="1:6" ht="14.1" customHeight="1" x14ac:dyDescent="0.2">
      <c r="A213" s="153" t="s">
        <v>172</v>
      </c>
      <c r="B213" s="153" t="s">
        <v>533</v>
      </c>
      <c r="C213" s="154" t="s">
        <v>545</v>
      </c>
      <c r="D213" s="155" t="s">
        <v>288</v>
      </c>
      <c r="E213" s="156">
        <v>270</v>
      </c>
      <c r="F213" s="157" t="s">
        <v>535</v>
      </c>
    </row>
    <row r="214" spans="1:6" ht="15" customHeight="1" x14ac:dyDescent="0.2">
      <c r="A214" s="153" t="s">
        <v>172</v>
      </c>
      <c r="B214" s="153" t="s">
        <v>533</v>
      </c>
      <c r="C214" s="154" t="s">
        <v>546</v>
      </c>
      <c r="D214" s="155" t="s">
        <v>288</v>
      </c>
      <c r="E214" s="156">
        <v>300</v>
      </c>
      <c r="F214" s="157" t="s">
        <v>535</v>
      </c>
    </row>
    <row r="215" spans="1:6" x14ac:dyDescent="0.2">
      <c r="A215" s="153" t="s">
        <v>172</v>
      </c>
      <c r="B215" s="153" t="s">
        <v>533</v>
      </c>
      <c r="C215" s="154" t="s">
        <v>547</v>
      </c>
      <c r="D215" s="155" t="s">
        <v>288</v>
      </c>
      <c r="E215" s="156">
        <v>160</v>
      </c>
      <c r="F215" s="157" t="s">
        <v>535</v>
      </c>
    </row>
    <row r="216" spans="1:6" x14ac:dyDescent="0.2">
      <c r="A216" s="153" t="s">
        <v>172</v>
      </c>
      <c r="B216" s="153" t="s">
        <v>533</v>
      </c>
      <c r="C216" s="154" t="s">
        <v>548</v>
      </c>
      <c r="D216" s="155" t="s">
        <v>288</v>
      </c>
      <c r="E216" s="156">
        <v>728.06</v>
      </c>
      <c r="F216" s="157" t="s">
        <v>535</v>
      </c>
    </row>
    <row r="217" spans="1:6" x14ac:dyDescent="0.2">
      <c r="A217" s="153" t="s">
        <v>172</v>
      </c>
      <c r="B217" s="153" t="s">
        <v>533</v>
      </c>
      <c r="C217" s="154" t="s">
        <v>549</v>
      </c>
      <c r="D217" s="155" t="s">
        <v>288</v>
      </c>
      <c r="E217" s="156">
        <v>125</v>
      </c>
      <c r="F217" s="157" t="s">
        <v>535</v>
      </c>
    </row>
    <row r="218" spans="1:6" x14ac:dyDescent="0.2">
      <c r="A218" s="158" t="s">
        <v>550</v>
      </c>
      <c r="B218" s="158" t="s">
        <v>551</v>
      </c>
      <c r="C218" s="159" t="s">
        <v>552</v>
      </c>
      <c r="D218" s="160" t="s">
        <v>288</v>
      </c>
      <c r="E218" s="161">
        <v>7123.8959999999997</v>
      </c>
      <c r="F218" s="162" t="s">
        <v>553</v>
      </c>
    </row>
    <row r="219" spans="1:6" x14ac:dyDescent="0.2">
      <c r="A219" s="158" t="s">
        <v>550</v>
      </c>
      <c r="B219" s="158" t="s">
        <v>551</v>
      </c>
      <c r="C219" s="159" t="s">
        <v>554</v>
      </c>
      <c r="D219" s="163" t="s">
        <v>288</v>
      </c>
      <c r="E219" s="164">
        <v>13570</v>
      </c>
      <c r="F219" s="165" t="s">
        <v>553</v>
      </c>
    </row>
    <row r="220" spans="1:6" ht="19.5" customHeight="1" x14ac:dyDescent="0.2">
      <c r="A220" s="166" t="s">
        <v>178</v>
      </c>
      <c r="B220" s="166" t="s">
        <v>555</v>
      </c>
      <c r="C220" s="167" t="s">
        <v>556</v>
      </c>
      <c r="D220" s="168" t="s">
        <v>288</v>
      </c>
      <c r="E220" s="169">
        <v>6938.4</v>
      </c>
      <c r="F220" s="170" t="s">
        <v>557</v>
      </c>
    </row>
    <row r="221" spans="1:6" ht="15.95" customHeight="1" x14ac:dyDescent="0.2">
      <c r="A221" s="171" t="s">
        <v>178</v>
      </c>
      <c r="B221" s="166" t="s">
        <v>555</v>
      </c>
      <c r="C221" s="172" t="s">
        <v>558</v>
      </c>
      <c r="D221" s="173" t="s">
        <v>288</v>
      </c>
      <c r="E221" s="174">
        <v>11800</v>
      </c>
      <c r="F221" s="175" t="s">
        <v>559</v>
      </c>
    </row>
    <row r="222" spans="1:6" ht="15.95" customHeight="1" x14ac:dyDescent="0.2">
      <c r="A222" s="171" t="s">
        <v>178</v>
      </c>
      <c r="B222" s="166" t="s">
        <v>555</v>
      </c>
      <c r="C222" s="172" t="s">
        <v>560</v>
      </c>
      <c r="D222" s="173" t="s">
        <v>288</v>
      </c>
      <c r="E222" s="174">
        <v>10620</v>
      </c>
      <c r="F222" s="175" t="s">
        <v>559</v>
      </c>
    </row>
    <row r="223" spans="1:6" x14ac:dyDescent="0.2">
      <c r="A223" s="166" t="s">
        <v>178</v>
      </c>
      <c r="B223" s="166" t="s">
        <v>555</v>
      </c>
      <c r="C223" s="167" t="s">
        <v>561</v>
      </c>
      <c r="D223" s="168" t="s">
        <v>288</v>
      </c>
      <c r="E223" s="169">
        <v>8142</v>
      </c>
      <c r="F223" s="170" t="s">
        <v>557</v>
      </c>
    </row>
    <row r="224" spans="1:6" x14ac:dyDescent="0.2">
      <c r="A224" s="171" t="s">
        <v>178</v>
      </c>
      <c r="B224" s="166" t="s">
        <v>555</v>
      </c>
      <c r="C224" s="172" t="s">
        <v>562</v>
      </c>
      <c r="D224" s="173" t="s">
        <v>288</v>
      </c>
      <c r="E224" s="174">
        <v>11227.8771</v>
      </c>
      <c r="F224" s="176" t="s">
        <v>559</v>
      </c>
    </row>
    <row r="225" spans="1:6" ht="21.75" customHeight="1" x14ac:dyDescent="0.2">
      <c r="A225" s="166" t="s">
        <v>178</v>
      </c>
      <c r="B225" s="166" t="s">
        <v>555</v>
      </c>
      <c r="C225" s="167" t="s">
        <v>563</v>
      </c>
      <c r="D225" s="168" t="s">
        <v>288</v>
      </c>
      <c r="E225" s="169">
        <v>8496</v>
      </c>
      <c r="F225" s="170" t="s">
        <v>557</v>
      </c>
    </row>
    <row r="226" spans="1:6" ht="23.25" customHeight="1" x14ac:dyDescent="0.2">
      <c r="A226" s="166" t="s">
        <v>178</v>
      </c>
      <c r="B226" s="166" t="s">
        <v>555</v>
      </c>
      <c r="C226" s="167" t="s">
        <v>564</v>
      </c>
      <c r="D226" s="177" t="s">
        <v>288</v>
      </c>
      <c r="E226" s="178">
        <v>5605</v>
      </c>
      <c r="F226" s="179" t="s">
        <v>557</v>
      </c>
    </row>
    <row r="227" spans="1:6" ht="23.25" customHeight="1" x14ac:dyDescent="0.2">
      <c r="A227" s="171" t="s">
        <v>178</v>
      </c>
      <c r="B227" s="166" t="s">
        <v>555</v>
      </c>
      <c r="C227" s="172" t="s">
        <v>565</v>
      </c>
      <c r="D227" s="173" t="s">
        <v>288</v>
      </c>
      <c r="E227" s="174">
        <v>14160</v>
      </c>
      <c r="F227" s="176" t="s">
        <v>559</v>
      </c>
    </row>
    <row r="228" spans="1:6" ht="24" x14ac:dyDescent="0.2">
      <c r="A228" s="166" t="s">
        <v>178</v>
      </c>
      <c r="B228" s="166" t="s">
        <v>555</v>
      </c>
      <c r="C228" s="167" t="s">
        <v>566</v>
      </c>
      <c r="D228" s="168" t="s">
        <v>288</v>
      </c>
      <c r="E228" s="169">
        <v>1121</v>
      </c>
      <c r="F228" s="170" t="s">
        <v>557</v>
      </c>
    </row>
    <row r="229" spans="1:6" ht="24" x14ac:dyDescent="0.2">
      <c r="A229" s="171" t="s">
        <v>178</v>
      </c>
      <c r="B229" s="166" t="s">
        <v>555</v>
      </c>
      <c r="C229" s="172" t="s">
        <v>567</v>
      </c>
      <c r="D229" s="173" t="s">
        <v>288</v>
      </c>
      <c r="E229" s="174">
        <v>450</v>
      </c>
      <c r="F229" s="176" t="s">
        <v>559</v>
      </c>
    </row>
    <row r="230" spans="1:6" ht="24" x14ac:dyDescent="0.2">
      <c r="A230" s="166" t="s">
        <v>178</v>
      </c>
      <c r="B230" s="166" t="s">
        <v>555</v>
      </c>
      <c r="C230" s="167" t="s">
        <v>568</v>
      </c>
      <c r="D230" s="168" t="s">
        <v>288</v>
      </c>
      <c r="E230" s="169">
        <v>5900</v>
      </c>
      <c r="F230" s="170" t="s">
        <v>557</v>
      </c>
    </row>
    <row r="231" spans="1:6" ht="24" x14ac:dyDescent="0.2">
      <c r="A231" s="171" t="s">
        <v>178</v>
      </c>
      <c r="B231" s="166" t="s">
        <v>555</v>
      </c>
      <c r="C231" s="172" t="s">
        <v>569</v>
      </c>
      <c r="D231" s="173" t="s">
        <v>288</v>
      </c>
      <c r="E231" s="174">
        <v>14160</v>
      </c>
      <c r="F231" s="176" t="s">
        <v>559</v>
      </c>
    </row>
    <row r="232" spans="1:6" x14ac:dyDescent="0.2">
      <c r="A232" s="166" t="s">
        <v>178</v>
      </c>
      <c r="B232" s="166" t="s">
        <v>555</v>
      </c>
      <c r="C232" s="167" t="s">
        <v>570</v>
      </c>
      <c r="D232" s="168" t="s">
        <v>288</v>
      </c>
      <c r="E232" s="169">
        <v>18880</v>
      </c>
      <c r="F232" s="179" t="s">
        <v>557</v>
      </c>
    </row>
    <row r="233" spans="1:6" ht="24" x14ac:dyDescent="0.2">
      <c r="A233" s="166" t="s">
        <v>178</v>
      </c>
      <c r="B233" s="166" t="s">
        <v>555</v>
      </c>
      <c r="C233" s="167" t="s">
        <v>571</v>
      </c>
      <c r="D233" s="168" t="s">
        <v>288</v>
      </c>
      <c r="E233" s="169">
        <v>4130</v>
      </c>
      <c r="F233" s="179" t="s">
        <v>557</v>
      </c>
    </row>
    <row r="234" spans="1:6" x14ac:dyDescent="0.2">
      <c r="A234" s="166" t="s">
        <v>178</v>
      </c>
      <c r="B234" s="166" t="s">
        <v>555</v>
      </c>
      <c r="C234" s="167" t="s">
        <v>572</v>
      </c>
      <c r="D234" s="168" t="s">
        <v>288</v>
      </c>
      <c r="E234" s="169">
        <v>2950</v>
      </c>
      <c r="F234" s="179" t="s">
        <v>557</v>
      </c>
    </row>
    <row r="235" spans="1:6" ht="24" x14ac:dyDescent="0.2">
      <c r="A235" s="171" t="s">
        <v>178</v>
      </c>
      <c r="B235" s="166" t="s">
        <v>555</v>
      </c>
      <c r="C235" s="172" t="s">
        <v>573</v>
      </c>
      <c r="D235" s="173" t="s">
        <v>288</v>
      </c>
      <c r="E235" s="174">
        <v>7949.66</v>
      </c>
      <c r="F235" s="176" t="s">
        <v>559</v>
      </c>
    </row>
    <row r="236" spans="1:6" x14ac:dyDescent="0.2">
      <c r="A236" s="171" t="s">
        <v>178</v>
      </c>
      <c r="B236" s="166" t="s">
        <v>555</v>
      </c>
      <c r="C236" s="172" t="s">
        <v>574</v>
      </c>
      <c r="D236" s="173" t="s">
        <v>288</v>
      </c>
      <c r="E236" s="174">
        <v>1303.9000000000001</v>
      </c>
      <c r="F236" s="176" t="s">
        <v>559</v>
      </c>
    </row>
    <row r="237" spans="1:6" ht="24" x14ac:dyDescent="0.2">
      <c r="A237" s="171" t="s">
        <v>178</v>
      </c>
      <c r="B237" s="166" t="s">
        <v>555</v>
      </c>
      <c r="C237" s="172" t="s">
        <v>575</v>
      </c>
      <c r="D237" s="173" t="s">
        <v>288</v>
      </c>
      <c r="E237" s="174">
        <v>7949.66</v>
      </c>
      <c r="F237" s="176" t="s">
        <v>559</v>
      </c>
    </row>
    <row r="238" spans="1:6" ht="24" x14ac:dyDescent="0.2">
      <c r="A238" s="171" t="s">
        <v>178</v>
      </c>
      <c r="B238" s="166" t="s">
        <v>555</v>
      </c>
      <c r="C238" s="172" t="s">
        <v>576</v>
      </c>
      <c r="D238" s="173" t="s">
        <v>288</v>
      </c>
      <c r="E238" s="174">
        <v>9912</v>
      </c>
      <c r="F238" s="176" t="s">
        <v>559</v>
      </c>
    </row>
    <row r="239" spans="1:6" ht="19.5" customHeight="1" x14ac:dyDescent="0.2">
      <c r="A239" s="166" t="s">
        <v>178</v>
      </c>
      <c r="B239" s="166" t="s">
        <v>555</v>
      </c>
      <c r="C239" s="180" t="s">
        <v>577</v>
      </c>
      <c r="D239" s="177" t="s">
        <v>288</v>
      </c>
      <c r="E239" s="178">
        <v>14004.83</v>
      </c>
      <c r="F239" s="179" t="s">
        <v>557</v>
      </c>
    </row>
    <row r="240" spans="1:6" ht="20.25" customHeight="1" x14ac:dyDescent="0.2">
      <c r="A240" s="166" t="s">
        <v>178</v>
      </c>
      <c r="B240" s="166" t="s">
        <v>555</v>
      </c>
      <c r="C240" s="167" t="s">
        <v>578</v>
      </c>
      <c r="D240" s="168" t="s">
        <v>288</v>
      </c>
      <c r="E240" s="169">
        <v>12019.008</v>
      </c>
      <c r="F240" s="179" t="s">
        <v>557</v>
      </c>
    </row>
    <row r="241" spans="1:6" ht="24" x14ac:dyDescent="0.2">
      <c r="A241" s="166" t="s">
        <v>178</v>
      </c>
      <c r="B241" s="166" t="s">
        <v>555</v>
      </c>
      <c r="C241" s="167" t="s">
        <v>579</v>
      </c>
      <c r="D241" s="177" t="s">
        <v>288</v>
      </c>
      <c r="E241" s="178">
        <v>4378.9799999999996</v>
      </c>
      <c r="F241" s="179" t="s">
        <v>559</v>
      </c>
    </row>
    <row r="242" spans="1:6" ht="24" x14ac:dyDescent="0.2">
      <c r="A242" s="166" t="s">
        <v>178</v>
      </c>
      <c r="B242" s="166" t="s">
        <v>555</v>
      </c>
      <c r="C242" s="167" t="s">
        <v>580</v>
      </c>
      <c r="D242" s="168" t="s">
        <v>288</v>
      </c>
      <c r="E242" s="169">
        <v>3482.18</v>
      </c>
      <c r="F242" s="170" t="s">
        <v>557</v>
      </c>
    </row>
    <row r="243" spans="1:6" ht="24" x14ac:dyDescent="0.2">
      <c r="A243" s="166" t="s">
        <v>178</v>
      </c>
      <c r="B243" s="166" t="s">
        <v>555</v>
      </c>
      <c r="C243" s="167" t="s">
        <v>581</v>
      </c>
      <c r="D243" s="168" t="s">
        <v>288</v>
      </c>
      <c r="E243" s="169">
        <v>6755.7359999999999</v>
      </c>
      <c r="F243" s="179" t="s">
        <v>557</v>
      </c>
    </row>
    <row r="244" spans="1:6" ht="12.95" customHeight="1" x14ac:dyDescent="0.2">
      <c r="A244" s="181" t="s">
        <v>114</v>
      </c>
      <c r="B244" s="181" t="s">
        <v>582</v>
      </c>
      <c r="C244" s="182" t="s">
        <v>583</v>
      </c>
      <c r="D244" s="183" t="s">
        <v>288</v>
      </c>
      <c r="E244" s="184"/>
      <c r="F244" s="185" t="s">
        <v>584</v>
      </c>
    </row>
    <row r="245" spans="1:6" ht="24" x14ac:dyDescent="0.2">
      <c r="A245" s="186" t="s">
        <v>192</v>
      </c>
      <c r="B245" s="186" t="s">
        <v>585</v>
      </c>
      <c r="C245" s="187" t="s">
        <v>586</v>
      </c>
      <c r="D245" s="188" t="s">
        <v>288</v>
      </c>
      <c r="E245" s="189">
        <v>36028.94</v>
      </c>
      <c r="F245" s="190" t="s">
        <v>587</v>
      </c>
    </row>
    <row r="246" spans="1:6" x14ac:dyDescent="0.2">
      <c r="A246" s="186" t="s">
        <v>192</v>
      </c>
      <c r="B246" s="186" t="s">
        <v>585</v>
      </c>
      <c r="C246" s="187" t="s">
        <v>588</v>
      </c>
      <c r="D246" s="188" t="s">
        <v>288</v>
      </c>
      <c r="E246" s="189">
        <v>30591.5</v>
      </c>
      <c r="F246" s="190" t="s">
        <v>587</v>
      </c>
    </row>
    <row r="247" spans="1:6" x14ac:dyDescent="0.2">
      <c r="A247" s="186" t="s">
        <v>192</v>
      </c>
      <c r="B247" s="186" t="s">
        <v>585</v>
      </c>
      <c r="C247" s="187" t="s">
        <v>589</v>
      </c>
      <c r="D247" s="188" t="s">
        <v>288</v>
      </c>
      <c r="E247" s="189">
        <v>626.58000000000004</v>
      </c>
      <c r="F247" s="190" t="s">
        <v>587</v>
      </c>
    </row>
    <row r="248" spans="1:6" ht="24" x14ac:dyDescent="0.2">
      <c r="A248" s="186" t="s">
        <v>192</v>
      </c>
      <c r="B248" s="186" t="s">
        <v>585</v>
      </c>
      <c r="C248" s="187" t="s">
        <v>590</v>
      </c>
      <c r="D248" s="188" t="s">
        <v>288</v>
      </c>
      <c r="E248" s="189">
        <v>62031.42</v>
      </c>
      <c r="F248" s="190" t="s">
        <v>587</v>
      </c>
    </row>
    <row r="249" spans="1:6" x14ac:dyDescent="0.2">
      <c r="A249" s="86" t="s">
        <v>100</v>
      </c>
      <c r="B249" s="86" t="s">
        <v>591</v>
      </c>
      <c r="C249" s="87" t="s">
        <v>592</v>
      </c>
      <c r="D249" s="88" t="s">
        <v>288</v>
      </c>
      <c r="E249" s="89">
        <v>60</v>
      </c>
      <c r="F249" s="126" t="s">
        <v>593</v>
      </c>
    </row>
    <row r="250" spans="1:6" x14ac:dyDescent="0.2">
      <c r="A250" s="191" t="s">
        <v>594</v>
      </c>
      <c r="B250" s="191" t="s">
        <v>595</v>
      </c>
      <c r="C250" s="192" t="s">
        <v>596</v>
      </c>
      <c r="D250" s="193" t="s">
        <v>288</v>
      </c>
      <c r="E250" s="194">
        <v>487.34</v>
      </c>
      <c r="F250" s="195" t="s">
        <v>597</v>
      </c>
    </row>
    <row r="251" spans="1:6" x14ac:dyDescent="0.2">
      <c r="A251" s="191" t="s">
        <v>594</v>
      </c>
      <c r="B251" s="191" t="s">
        <v>595</v>
      </c>
      <c r="C251" s="192" t="s">
        <v>598</v>
      </c>
      <c r="D251" s="193" t="s">
        <v>288</v>
      </c>
      <c r="E251" s="194">
        <v>88.5</v>
      </c>
      <c r="F251" s="195" t="s">
        <v>597</v>
      </c>
    </row>
    <row r="252" spans="1:6" x14ac:dyDescent="0.2">
      <c r="A252" s="196" t="s">
        <v>142</v>
      </c>
      <c r="B252" s="196" t="s">
        <v>599</v>
      </c>
      <c r="C252" s="197" t="s">
        <v>600</v>
      </c>
      <c r="D252" s="198" t="s">
        <v>288</v>
      </c>
      <c r="E252" s="199">
        <v>177</v>
      </c>
      <c r="F252" s="200" t="s">
        <v>601</v>
      </c>
    </row>
    <row r="253" spans="1:6" ht="36" x14ac:dyDescent="0.2">
      <c r="A253" s="196" t="s">
        <v>142</v>
      </c>
      <c r="B253" s="196" t="s">
        <v>599</v>
      </c>
      <c r="C253" s="197" t="s">
        <v>602</v>
      </c>
      <c r="D253" s="198" t="s">
        <v>288</v>
      </c>
      <c r="E253" s="199">
        <v>5959</v>
      </c>
      <c r="F253" s="200" t="s">
        <v>601</v>
      </c>
    </row>
    <row r="254" spans="1:6" x14ac:dyDescent="0.2">
      <c r="A254" s="86" t="s">
        <v>150</v>
      </c>
      <c r="B254" s="86" t="s">
        <v>603</v>
      </c>
      <c r="C254" s="87" t="s">
        <v>604</v>
      </c>
      <c r="D254" s="88" t="s">
        <v>605</v>
      </c>
      <c r="E254" s="89">
        <v>18.88</v>
      </c>
      <c r="F254" s="90" t="s">
        <v>606</v>
      </c>
    </row>
    <row r="255" spans="1:6" x14ac:dyDescent="0.2">
      <c r="A255" s="86" t="s">
        <v>155</v>
      </c>
      <c r="B255" s="86" t="s">
        <v>607</v>
      </c>
      <c r="C255" s="87" t="s">
        <v>608</v>
      </c>
      <c r="D255" s="88" t="s">
        <v>288</v>
      </c>
      <c r="E255" s="89">
        <v>4124.1000000000004</v>
      </c>
      <c r="F255" s="90" t="s">
        <v>609</v>
      </c>
    </row>
    <row r="256" spans="1:6" ht="19.5" customHeight="1" x14ac:dyDescent="0.2">
      <c r="A256" s="86" t="s">
        <v>155</v>
      </c>
      <c r="B256" s="86" t="s">
        <v>607</v>
      </c>
      <c r="C256" s="87" t="s">
        <v>610</v>
      </c>
      <c r="D256" s="88" t="s">
        <v>288</v>
      </c>
      <c r="E256" s="89">
        <v>4737.7</v>
      </c>
      <c r="F256" s="90" t="s">
        <v>609</v>
      </c>
    </row>
    <row r="257" spans="1:6" x14ac:dyDescent="0.2">
      <c r="A257" s="86" t="s">
        <v>155</v>
      </c>
      <c r="B257" s="86" t="s">
        <v>607</v>
      </c>
      <c r="C257" s="87" t="s">
        <v>611</v>
      </c>
      <c r="D257" s="88" t="s">
        <v>288</v>
      </c>
      <c r="E257" s="89">
        <v>1239</v>
      </c>
      <c r="F257" s="90" t="s">
        <v>609</v>
      </c>
    </row>
    <row r="258" spans="1:6" ht="24" x14ac:dyDescent="0.2">
      <c r="A258" s="196" t="s">
        <v>249</v>
      </c>
      <c r="B258" s="196" t="s">
        <v>612</v>
      </c>
      <c r="C258" s="197" t="s">
        <v>613</v>
      </c>
      <c r="D258" s="198" t="s">
        <v>288</v>
      </c>
      <c r="E258" s="199">
        <v>711.54</v>
      </c>
      <c r="F258" s="200" t="s">
        <v>601</v>
      </c>
    </row>
    <row r="259" spans="1:6" ht="23.25" customHeight="1" x14ac:dyDescent="0.2">
      <c r="A259" s="196" t="s">
        <v>249</v>
      </c>
      <c r="B259" s="196" t="s">
        <v>612</v>
      </c>
      <c r="C259" s="197" t="s">
        <v>614</v>
      </c>
      <c r="D259" s="198" t="s">
        <v>288</v>
      </c>
      <c r="E259" s="199">
        <v>30.68</v>
      </c>
      <c r="F259" s="200" t="s">
        <v>601</v>
      </c>
    </row>
    <row r="260" spans="1:6" ht="17.25" customHeight="1" x14ac:dyDescent="0.2">
      <c r="A260" s="196" t="s">
        <v>249</v>
      </c>
      <c r="B260" s="196" t="s">
        <v>612</v>
      </c>
      <c r="C260" s="197" t="s">
        <v>615</v>
      </c>
      <c r="D260" s="198" t="s">
        <v>288</v>
      </c>
      <c r="E260" s="199">
        <v>93.22</v>
      </c>
      <c r="F260" s="200" t="s">
        <v>616</v>
      </c>
    </row>
    <row r="261" spans="1:6" ht="15" customHeight="1" x14ac:dyDescent="0.2">
      <c r="A261" s="196" t="s">
        <v>249</v>
      </c>
      <c r="B261" s="196" t="s">
        <v>612</v>
      </c>
      <c r="C261" s="197" t="s">
        <v>617</v>
      </c>
      <c r="D261" s="198" t="s">
        <v>288</v>
      </c>
      <c r="E261" s="199">
        <v>140.125</v>
      </c>
      <c r="F261" s="200" t="s">
        <v>616</v>
      </c>
    </row>
    <row r="262" spans="1:6" x14ac:dyDescent="0.2">
      <c r="A262" s="196" t="s">
        <v>249</v>
      </c>
      <c r="B262" s="196" t="s">
        <v>612</v>
      </c>
      <c r="C262" s="197" t="s">
        <v>618</v>
      </c>
      <c r="D262" s="198" t="s">
        <v>288</v>
      </c>
      <c r="E262" s="199">
        <v>194.7</v>
      </c>
      <c r="F262" s="200" t="s">
        <v>616</v>
      </c>
    </row>
    <row r="263" spans="1:6" x14ac:dyDescent="0.2">
      <c r="A263" s="196" t="s">
        <v>249</v>
      </c>
      <c r="B263" s="196" t="s">
        <v>612</v>
      </c>
      <c r="C263" s="197" t="s">
        <v>619</v>
      </c>
      <c r="D263" s="198" t="s">
        <v>288</v>
      </c>
      <c r="E263" s="199">
        <v>334.82499999999999</v>
      </c>
      <c r="F263" s="200" t="s">
        <v>616</v>
      </c>
    </row>
    <row r="264" spans="1:6" x14ac:dyDescent="0.2">
      <c r="A264" s="196" t="s">
        <v>249</v>
      </c>
      <c r="B264" s="196" t="s">
        <v>612</v>
      </c>
      <c r="C264" s="197" t="s">
        <v>620</v>
      </c>
      <c r="D264" s="198" t="s">
        <v>288</v>
      </c>
      <c r="E264" s="199">
        <v>474.36</v>
      </c>
      <c r="F264" s="200" t="s">
        <v>616</v>
      </c>
    </row>
    <row r="265" spans="1:6" x14ac:dyDescent="0.2">
      <c r="A265" s="196" t="s">
        <v>249</v>
      </c>
      <c r="B265" s="196" t="s">
        <v>612</v>
      </c>
      <c r="C265" s="197" t="s">
        <v>621</v>
      </c>
      <c r="D265" s="198" t="s">
        <v>288</v>
      </c>
      <c r="E265" s="199">
        <v>548.70000000000005</v>
      </c>
      <c r="F265" s="200" t="s">
        <v>616</v>
      </c>
    </row>
    <row r="266" spans="1:6" x14ac:dyDescent="0.2">
      <c r="A266" s="196" t="s">
        <v>249</v>
      </c>
      <c r="B266" s="196" t="s">
        <v>612</v>
      </c>
      <c r="C266" s="197" t="s">
        <v>622</v>
      </c>
      <c r="D266" s="198" t="s">
        <v>288</v>
      </c>
      <c r="E266" s="199">
        <v>628.94000000000005</v>
      </c>
      <c r="F266" s="200" t="s">
        <v>616</v>
      </c>
    </row>
    <row r="267" spans="1:6" x14ac:dyDescent="0.2">
      <c r="A267" s="196" t="s">
        <v>249</v>
      </c>
      <c r="B267" s="196" t="s">
        <v>612</v>
      </c>
      <c r="C267" s="197" t="s">
        <v>623</v>
      </c>
      <c r="D267" s="198" t="s">
        <v>288</v>
      </c>
      <c r="E267" s="199">
        <v>401.2</v>
      </c>
      <c r="F267" s="200" t="s">
        <v>616</v>
      </c>
    </row>
    <row r="268" spans="1:6" x14ac:dyDescent="0.2">
      <c r="A268" s="196" t="s">
        <v>249</v>
      </c>
      <c r="B268" s="196" t="s">
        <v>612</v>
      </c>
      <c r="C268" s="197" t="s">
        <v>624</v>
      </c>
      <c r="D268" s="198" t="s">
        <v>288</v>
      </c>
      <c r="E268" s="199">
        <v>526.57500000000005</v>
      </c>
      <c r="F268" s="200" t="s">
        <v>616</v>
      </c>
    </row>
    <row r="269" spans="1:6" x14ac:dyDescent="0.2">
      <c r="A269" s="196" t="s">
        <v>249</v>
      </c>
      <c r="B269" s="196" t="s">
        <v>612</v>
      </c>
      <c r="C269" s="197" t="s">
        <v>625</v>
      </c>
      <c r="D269" s="198" t="s">
        <v>315</v>
      </c>
      <c r="E269" s="199">
        <v>175.82</v>
      </c>
      <c r="F269" s="200" t="s">
        <v>616</v>
      </c>
    </row>
    <row r="270" spans="1:6" x14ac:dyDescent="0.2">
      <c r="A270" s="196" t="s">
        <v>249</v>
      </c>
      <c r="B270" s="196" t="s">
        <v>612</v>
      </c>
      <c r="C270" s="197" t="s">
        <v>626</v>
      </c>
      <c r="D270" s="198" t="s">
        <v>315</v>
      </c>
      <c r="E270" s="199">
        <v>531</v>
      </c>
      <c r="F270" s="200" t="s">
        <v>616</v>
      </c>
    </row>
    <row r="271" spans="1:6" x14ac:dyDescent="0.2">
      <c r="A271" s="196" t="s">
        <v>249</v>
      </c>
      <c r="B271" s="196" t="s">
        <v>612</v>
      </c>
      <c r="C271" s="197" t="s">
        <v>627</v>
      </c>
      <c r="D271" s="198" t="s">
        <v>315</v>
      </c>
      <c r="E271" s="199">
        <v>233.64</v>
      </c>
      <c r="F271" s="200" t="s">
        <v>616</v>
      </c>
    </row>
    <row r="272" spans="1:6" x14ac:dyDescent="0.2">
      <c r="A272" s="196" t="s">
        <v>249</v>
      </c>
      <c r="B272" s="196" t="s">
        <v>612</v>
      </c>
      <c r="C272" s="197" t="s">
        <v>628</v>
      </c>
      <c r="D272" s="198" t="s">
        <v>315</v>
      </c>
      <c r="E272" s="199">
        <v>260.00110000000001</v>
      </c>
      <c r="F272" s="200" t="s">
        <v>616</v>
      </c>
    </row>
    <row r="273" spans="1:6" ht="36" x14ac:dyDescent="0.2">
      <c r="A273" s="196" t="s">
        <v>249</v>
      </c>
      <c r="B273" s="196" t="s">
        <v>612</v>
      </c>
      <c r="C273" s="197" t="s">
        <v>629</v>
      </c>
      <c r="D273" s="198" t="s">
        <v>288</v>
      </c>
      <c r="E273" s="199">
        <v>283.2</v>
      </c>
      <c r="F273" s="200" t="s">
        <v>601</v>
      </c>
    </row>
    <row r="274" spans="1:6" x14ac:dyDescent="0.2">
      <c r="A274" s="196" t="s">
        <v>249</v>
      </c>
      <c r="B274" s="196" t="s">
        <v>612</v>
      </c>
      <c r="C274" s="197" t="s">
        <v>630</v>
      </c>
      <c r="D274" s="198" t="s">
        <v>288</v>
      </c>
      <c r="E274" s="199">
        <v>132.75</v>
      </c>
      <c r="F274" s="200" t="s">
        <v>616</v>
      </c>
    </row>
    <row r="275" spans="1:6" x14ac:dyDescent="0.2">
      <c r="A275" s="196" t="s">
        <v>249</v>
      </c>
      <c r="B275" s="196" t="s">
        <v>612</v>
      </c>
      <c r="C275" s="197" t="s">
        <v>631</v>
      </c>
      <c r="D275" s="198" t="s">
        <v>288</v>
      </c>
      <c r="E275" s="199">
        <v>368.75</v>
      </c>
      <c r="F275" s="200" t="s">
        <v>616</v>
      </c>
    </row>
    <row r="276" spans="1:6" x14ac:dyDescent="0.2">
      <c r="A276" s="196" t="s">
        <v>249</v>
      </c>
      <c r="B276" s="196" t="s">
        <v>612</v>
      </c>
      <c r="C276" s="197" t="s">
        <v>632</v>
      </c>
      <c r="D276" s="198" t="s">
        <v>288</v>
      </c>
      <c r="E276" s="199">
        <v>5546</v>
      </c>
      <c r="F276" s="200" t="s">
        <v>601</v>
      </c>
    </row>
    <row r="277" spans="1:6" ht="24" x14ac:dyDescent="0.2">
      <c r="A277" s="196" t="s">
        <v>249</v>
      </c>
      <c r="B277" s="196" t="s">
        <v>612</v>
      </c>
      <c r="C277" s="197" t="s">
        <v>633</v>
      </c>
      <c r="D277" s="198" t="s">
        <v>288</v>
      </c>
      <c r="E277" s="199">
        <v>1215.4000000000001</v>
      </c>
      <c r="F277" s="200" t="s">
        <v>601</v>
      </c>
    </row>
    <row r="278" spans="1:6" x14ac:dyDescent="0.2">
      <c r="A278" s="196" t="s">
        <v>249</v>
      </c>
      <c r="B278" s="196" t="s">
        <v>612</v>
      </c>
      <c r="C278" s="197" t="s">
        <v>634</v>
      </c>
      <c r="D278" s="198" t="s">
        <v>635</v>
      </c>
      <c r="E278" s="199">
        <v>139.24</v>
      </c>
      <c r="F278" s="200" t="s">
        <v>636</v>
      </c>
    </row>
    <row r="279" spans="1:6" x14ac:dyDescent="0.2">
      <c r="A279" s="196" t="s">
        <v>249</v>
      </c>
      <c r="B279" s="196" t="s">
        <v>612</v>
      </c>
      <c r="C279" s="197" t="s">
        <v>637</v>
      </c>
      <c r="D279" s="198" t="s">
        <v>635</v>
      </c>
      <c r="E279" s="199">
        <v>194.7</v>
      </c>
      <c r="F279" s="200" t="s">
        <v>636</v>
      </c>
    </row>
    <row r="280" spans="1:6" ht="24" x14ac:dyDescent="0.2">
      <c r="A280" s="196" t="s">
        <v>249</v>
      </c>
      <c r="B280" s="196" t="s">
        <v>612</v>
      </c>
      <c r="C280" s="197" t="s">
        <v>638</v>
      </c>
      <c r="D280" s="198" t="s">
        <v>288</v>
      </c>
      <c r="E280" s="199">
        <v>12.803000000000001</v>
      </c>
      <c r="F280" s="200" t="s">
        <v>616</v>
      </c>
    </row>
    <row r="281" spans="1:6" x14ac:dyDescent="0.2">
      <c r="A281" s="196" t="s">
        <v>249</v>
      </c>
      <c r="B281" s="196" t="s">
        <v>612</v>
      </c>
      <c r="C281" s="197" t="s">
        <v>639</v>
      </c>
      <c r="D281" s="198" t="s">
        <v>288</v>
      </c>
      <c r="E281" s="199">
        <v>663.75</v>
      </c>
      <c r="F281" s="200" t="s">
        <v>616</v>
      </c>
    </row>
    <row r="282" spans="1:6" x14ac:dyDescent="0.2">
      <c r="A282" s="196" t="s">
        <v>249</v>
      </c>
      <c r="B282" s="196" t="s">
        <v>612</v>
      </c>
      <c r="C282" s="197" t="s">
        <v>640</v>
      </c>
      <c r="D282" s="198" t="s">
        <v>288</v>
      </c>
      <c r="E282" s="199">
        <v>6149.9943000000003</v>
      </c>
      <c r="F282" s="200" t="s">
        <v>601</v>
      </c>
    </row>
    <row r="283" spans="1:6" x14ac:dyDescent="0.2">
      <c r="A283" s="86" t="s">
        <v>154</v>
      </c>
      <c r="B283" s="86" t="s">
        <v>641</v>
      </c>
      <c r="C283" s="87" t="s">
        <v>642</v>
      </c>
      <c r="D283" s="88" t="s">
        <v>288</v>
      </c>
      <c r="E283" s="89">
        <v>6490</v>
      </c>
      <c r="F283" s="126" t="s">
        <v>643</v>
      </c>
    </row>
    <row r="284" spans="1:6" x14ac:dyDescent="0.2">
      <c r="A284" s="86" t="s">
        <v>154</v>
      </c>
      <c r="B284" s="86" t="s">
        <v>641</v>
      </c>
      <c r="C284" s="87" t="s">
        <v>644</v>
      </c>
      <c r="D284" s="88" t="s">
        <v>288</v>
      </c>
      <c r="E284" s="89">
        <v>6490</v>
      </c>
      <c r="F284" s="126" t="s">
        <v>643</v>
      </c>
    </row>
    <row r="285" spans="1:6" x14ac:dyDescent="0.2">
      <c r="A285" s="86" t="s">
        <v>154</v>
      </c>
      <c r="B285" s="86" t="s">
        <v>641</v>
      </c>
      <c r="C285" s="87" t="s">
        <v>645</v>
      </c>
      <c r="D285" s="88" t="s">
        <v>288</v>
      </c>
      <c r="E285" s="89">
        <v>6490</v>
      </c>
      <c r="F285" s="126" t="s">
        <v>643</v>
      </c>
    </row>
    <row r="286" spans="1:6" ht="14.1" customHeight="1" x14ac:dyDescent="0.2">
      <c r="A286" s="86" t="s">
        <v>154</v>
      </c>
      <c r="B286" s="86" t="s">
        <v>641</v>
      </c>
      <c r="C286" s="87" t="s">
        <v>646</v>
      </c>
      <c r="D286" s="88" t="s">
        <v>288</v>
      </c>
      <c r="E286" s="89">
        <v>6490</v>
      </c>
      <c r="F286" s="126" t="s">
        <v>643</v>
      </c>
    </row>
    <row r="287" spans="1:6" ht="15" customHeight="1" x14ac:dyDescent="0.2">
      <c r="A287" s="86" t="s">
        <v>154</v>
      </c>
      <c r="B287" s="86" t="s">
        <v>641</v>
      </c>
      <c r="C287" s="87" t="s">
        <v>647</v>
      </c>
      <c r="D287" s="88" t="s">
        <v>288</v>
      </c>
      <c r="E287" s="89">
        <v>6490</v>
      </c>
      <c r="F287" s="126" t="s">
        <v>643</v>
      </c>
    </row>
    <row r="288" spans="1:6" ht="21.75" customHeight="1" x14ac:dyDescent="0.2">
      <c r="A288" s="201" t="s">
        <v>174</v>
      </c>
      <c r="B288" s="201" t="s">
        <v>648</v>
      </c>
      <c r="C288" s="202" t="s">
        <v>649</v>
      </c>
      <c r="D288" s="203" t="s">
        <v>288</v>
      </c>
      <c r="E288" s="204">
        <v>2205.7732999999998</v>
      </c>
      <c r="F288" s="205" t="s">
        <v>650</v>
      </c>
    </row>
    <row r="289" spans="1:6" ht="15.95" customHeight="1" x14ac:dyDescent="0.2">
      <c r="A289" s="201" t="s">
        <v>174</v>
      </c>
      <c r="B289" s="201" t="s">
        <v>648</v>
      </c>
      <c r="C289" s="202" t="s">
        <v>651</v>
      </c>
      <c r="D289" s="203" t="s">
        <v>288</v>
      </c>
      <c r="E289" s="204">
        <v>501.5</v>
      </c>
      <c r="F289" s="205" t="s">
        <v>650</v>
      </c>
    </row>
    <row r="290" spans="1:6" x14ac:dyDescent="0.2">
      <c r="A290" s="201" t="s">
        <v>174</v>
      </c>
      <c r="B290" s="201" t="s">
        <v>648</v>
      </c>
      <c r="C290" s="202" t="s">
        <v>652</v>
      </c>
      <c r="D290" s="203" t="s">
        <v>288</v>
      </c>
      <c r="E290" s="204">
        <v>442.5</v>
      </c>
      <c r="F290" s="205" t="s">
        <v>650</v>
      </c>
    </row>
    <row r="291" spans="1:6" ht="14.1" customHeight="1" x14ac:dyDescent="0.2">
      <c r="A291" s="201" t="s">
        <v>174</v>
      </c>
      <c r="B291" s="201" t="s">
        <v>648</v>
      </c>
      <c r="C291" s="202" t="s">
        <v>653</v>
      </c>
      <c r="D291" s="203" t="s">
        <v>288</v>
      </c>
      <c r="E291" s="204">
        <v>531</v>
      </c>
      <c r="F291" s="205" t="s">
        <v>650</v>
      </c>
    </row>
    <row r="292" spans="1:6" x14ac:dyDescent="0.2">
      <c r="A292" s="201" t="s">
        <v>174</v>
      </c>
      <c r="B292" s="201" t="s">
        <v>648</v>
      </c>
      <c r="C292" s="202" t="s">
        <v>654</v>
      </c>
      <c r="D292" s="203" t="s">
        <v>288</v>
      </c>
      <c r="E292" s="204">
        <v>796.5</v>
      </c>
      <c r="F292" s="205" t="s">
        <v>650</v>
      </c>
    </row>
    <row r="293" spans="1:6" ht="17.25" customHeight="1" x14ac:dyDescent="0.2">
      <c r="A293" s="201" t="s">
        <v>174</v>
      </c>
      <c r="B293" s="201" t="s">
        <v>648</v>
      </c>
      <c r="C293" s="202" t="s">
        <v>655</v>
      </c>
      <c r="D293" s="203" t="s">
        <v>288</v>
      </c>
      <c r="E293" s="204">
        <v>5640.4</v>
      </c>
      <c r="F293" s="205" t="s">
        <v>650</v>
      </c>
    </row>
    <row r="294" spans="1:6" ht="30.75" customHeight="1" x14ac:dyDescent="0.2">
      <c r="A294" s="201" t="s">
        <v>174</v>
      </c>
      <c r="B294" s="201" t="s">
        <v>648</v>
      </c>
      <c r="C294" s="202" t="s">
        <v>656</v>
      </c>
      <c r="D294" s="203" t="s">
        <v>288</v>
      </c>
      <c r="E294" s="204">
        <v>5640.4</v>
      </c>
      <c r="F294" s="205" t="s">
        <v>650</v>
      </c>
    </row>
    <row r="295" spans="1:6" ht="24" x14ac:dyDescent="0.2">
      <c r="A295" s="201" t="s">
        <v>174</v>
      </c>
      <c r="B295" s="201" t="s">
        <v>648</v>
      </c>
      <c r="C295" s="202" t="s">
        <v>657</v>
      </c>
      <c r="D295" s="203" t="s">
        <v>288</v>
      </c>
      <c r="E295" s="204">
        <v>5640.4</v>
      </c>
      <c r="F295" s="205" t="s">
        <v>650</v>
      </c>
    </row>
    <row r="296" spans="1:6" ht="29.25" customHeight="1" x14ac:dyDescent="0.2">
      <c r="A296" s="201" t="s">
        <v>174</v>
      </c>
      <c r="B296" s="201" t="s">
        <v>648</v>
      </c>
      <c r="C296" s="202" t="s">
        <v>658</v>
      </c>
      <c r="D296" s="203" t="s">
        <v>288</v>
      </c>
      <c r="E296" s="204">
        <v>4366</v>
      </c>
      <c r="F296" s="205" t="s">
        <v>650</v>
      </c>
    </row>
    <row r="297" spans="1:6" ht="28.5" customHeight="1" x14ac:dyDescent="0.2">
      <c r="A297" s="201" t="s">
        <v>174</v>
      </c>
      <c r="B297" s="201" t="s">
        <v>648</v>
      </c>
      <c r="C297" s="202" t="s">
        <v>659</v>
      </c>
      <c r="D297" s="203" t="s">
        <v>288</v>
      </c>
      <c r="E297" s="204">
        <v>15611.4</v>
      </c>
      <c r="F297" s="205" t="s">
        <v>650</v>
      </c>
    </row>
    <row r="298" spans="1:6" ht="28.5" customHeight="1" x14ac:dyDescent="0.2">
      <c r="A298" s="201" t="s">
        <v>174</v>
      </c>
      <c r="B298" s="201" t="s">
        <v>648</v>
      </c>
      <c r="C298" s="202" t="s">
        <v>660</v>
      </c>
      <c r="D298" s="203" t="s">
        <v>288</v>
      </c>
      <c r="E298" s="204">
        <v>179.15</v>
      </c>
      <c r="F298" s="205" t="s">
        <v>650</v>
      </c>
    </row>
    <row r="299" spans="1:6" ht="22.5" customHeight="1" x14ac:dyDescent="0.2">
      <c r="A299" s="201" t="s">
        <v>174</v>
      </c>
      <c r="B299" s="201" t="s">
        <v>648</v>
      </c>
      <c r="C299" s="202" t="s">
        <v>661</v>
      </c>
      <c r="D299" s="203" t="s">
        <v>288</v>
      </c>
      <c r="E299" s="204">
        <v>194.7</v>
      </c>
      <c r="F299" s="205" t="s">
        <v>650</v>
      </c>
    </row>
    <row r="300" spans="1:6" x14ac:dyDescent="0.2">
      <c r="A300" s="201" t="s">
        <v>174</v>
      </c>
      <c r="B300" s="201" t="s">
        <v>648</v>
      </c>
      <c r="C300" s="202" t="s">
        <v>662</v>
      </c>
      <c r="D300" s="203" t="s">
        <v>288</v>
      </c>
      <c r="E300" s="204">
        <v>672.6</v>
      </c>
      <c r="F300" s="205" t="s">
        <v>650</v>
      </c>
    </row>
    <row r="301" spans="1:6" x14ac:dyDescent="0.2">
      <c r="A301" s="201" t="s">
        <v>174</v>
      </c>
      <c r="B301" s="201" t="s">
        <v>648</v>
      </c>
      <c r="C301" s="202" t="s">
        <v>663</v>
      </c>
      <c r="D301" s="203" t="s">
        <v>288</v>
      </c>
      <c r="E301" s="204">
        <v>20650</v>
      </c>
      <c r="F301" s="205" t="s">
        <v>650</v>
      </c>
    </row>
    <row r="302" spans="1:6" x14ac:dyDescent="0.2">
      <c r="A302" s="201" t="s">
        <v>174</v>
      </c>
      <c r="B302" s="201" t="s">
        <v>648</v>
      </c>
      <c r="C302" s="202" t="s">
        <v>664</v>
      </c>
      <c r="D302" s="203" t="s">
        <v>288</v>
      </c>
      <c r="E302" s="204">
        <v>4661</v>
      </c>
      <c r="F302" s="205" t="s">
        <v>650</v>
      </c>
    </row>
    <row r="303" spans="1:6" x14ac:dyDescent="0.2">
      <c r="A303" s="201" t="s">
        <v>174</v>
      </c>
      <c r="B303" s="201" t="s">
        <v>648</v>
      </c>
      <c r="C303" s="202" t="s">
        <v>665</v>
      </c>
      <c r="D303" s="203" t="s">
        <v>288</v>
      </c>
      <c r="E303" s="204">
        <v>525.1</v>
      </c>
      <c r="F303" s="205" t="s">
        <v>650</v>
      </c>
    </row>
    <row r="304" spans="1:6" x14ac:dyDescent="0.2">
      <c r="A304" s="201" t="s">
        <v>174</v>
      </c>
      <c r="B304" s="201" t="s">
        <v>648</v>
      </c>
      <c r="C304" s="202" t="s">
        <v>666</v>
      </c>
      <c r="D304" s="203" t="s">
        <v>288</v>
      </c>
      <c r="E304" s="204">
        <v>6384.19</v>
      </c>
      <c r="F304" s="205" t="s">
        <v>650</v>
      </c>
    </row>
    <row r="305" spans="1:6" ht="21" customHeight="1" x14ac:dyDescent="0.2">
      <c r="A305" s="201" t="s">
        <v>174</v>
      </c>
      <c r="B305" s="201" t="s">
        <v>648</v>
      </c>
      <c r="C305" s="202" t="s">
        <v>667</v>
      </c>
      <c r="D305" s="203" t="s">
        <v>288</v>
      </c>
      <c r="E305" s="204">
        <v>899.04330000000004</v>
      </c>
      <c r="F305" s="205" t="s">
        <v>650</v>
      </c>
    </row>
    <row r="306" spans="1:6" ht="29.25" customHeight="1" x14ac:dyDescent="0.2">
      <c r="A306" s="201" t="s">
        <v>174</v>
      </c>
      <c r="B306" s="201" t="s">
        <v>648</v>
      </c>
      <c r="C306" s="202" t="s">
        <v>668</v>
      </c>
      <c r="D306" s="203" t="s">
        <v>288</v>
      </c>
      <c r="E306" s="204">
        <v>348.1</v>
      </c>
      <c r="F306" s="205" t="s">
        <v>650</v>
      </c>
    </row>
    <row r="307" spans="1:6" ht="28.5" customHeight="1" x14ac:dyDescent="0.2">
      <c r="A307" s="201" t="s">
        <v>174</v>
      </c>
      <c r="B307" s="201" t="s">
        <v>648</v>
      </c>
      <c r="C307" s="202" t="s">
        <v>669</v>
      </c>
      <c r="D307" s="203" t="s">
        <v>288</v>
      </c>
      <c r="E307" s="204">
        <v>147.5</v>
      </c>
      <c r="F307" s="205" t="s">
        <v>650</v>
      </c>
    </row>
    <row r="308" spans="1:6" ht="32.25" customHeight="1" x14ac:dyDescent="0.2">
      <c r="A308" s="201" t="s">
        <v>174</v>
      </c>
      <c r="B308" s="201" t="s">
        <v>648</v>
      </c>
      <c r="C308" s="202" t="s">
        <v>670</v>
      </c>
      <c r="D308" s="203" t="s">
        <v>288</v>
      </c>
      <c r="E308" s="204">
        <v>11210</v>
      </c>
      <c r="F308" s="205" t="s">
        <v>650</v>
      </c>
    </row>
    <row r="309" spans="1:6" ht="24" x14ac:dyDescent="0.2">
      <c r="A309" s="201" t="s">
        <v>174</v>
      </c>
      <c r="B309" s="201" t="s">
        <v>648</v>
      </c>
      <c r="C309" s="202" t="s">
        <v>671</v>
      </c>
      <c r="D309" s="203" t="s">
        <v>288</v>
      </c>
      <c r="E309" s="204">
        <v>1333.4</v>
      </c>
      <c r="F309" s="205" t="s">
        <v>650</v>
      </c>
    </row>
    <row r="310" spans="1:6" x14ac:dyDescent="0.2">
      <c r="A310" s="206" t="s">
        <v>144</v>
      </c>
      <c r="B310" s="206" t="s">
        <v>672</v>
      </c>
      <c r="C310" s="207" t="s">
        <v>673</v>
      </c>
      <c r="D310" s="208" t="s">
        <v>288</v>
      </c>
      <c r="E310" s="209">
        <v>939.75</v>
      </c>
      <c r="F310" s="210" t="s">
        <v>674</v>
      </c>
    </row>
    <row r="311" spans="1:6" ht="22.5" customHeight="1" x14ac:dyDescent="0.2">
      <c r="A311" s="206" t="s">
        <v>144</v>
      </c>
      <c r="B311" s="206" t="s">
        <v>672</v>
      </c>
      <c r="C311" s="207" t="s">
        <v>675</v>
      </c>
      <c r="D311" s="208" t="s">
        <v>288</v>
      </c>
      <c r="E311" s="209">
        <v>590</v>
      </c>
      <c r="F311" s="210" t="s">
        <v>674</v>
      </c>
    </row>
    <row r="312" spans="1:6" x14ac:dyDescent="0.2">
      <c r="A312" s="206" t="s">
        <v>144</v>
      </c>
      <c r="B312" s="206" t="s">
        <v>672</v>
      </c>
      <c r="C312" s="207" t="s">
        <v>676</v>
      </c>
      <c r="D312" s="208" t="s">
        <v>288</v>
      </c>
      <c r="E312" s="209">
        <v>761.25</v>
      </c>
      <c r="F312" s="210" t="s">
        <v>674</v>
      </c>
    </row>
    <row r="313" spans="1:6" x14ac:dyDescent="0.2">
      <c r="A313" s="206" t="s">
        <v>144</v>
      </c>
      <c r="B313" s="206" t="s">
        <v>672</v>
      </c>
      <c r="C313" s="211" t="s">
        <v>676</v>
      </c>
      <c r="D313" s="212" t="s">
        <v>288</v>
      </c>
      <c r="E313" s="213">
        <v>761.25</v>
      </c>
      <c r="F313" s="214" t="s">
        <v>677</v>
      </c>
    </row>
    <row r="314" spans="1:6" ht="26.25" customHeight="1" x14ac:dyDescent="0.2">
      <c r="A314" s="206" t="s">
        <v>144</v>
      </c>
      <c r="B314" s="206" t="s">
        <v>672</v>
      </c>
      <c r="C314" s="211" t="s">
        <v>678</v>
      </c>
      <c r="D314" s="212" t="s">
        <v>288</v>
      </c>
      <c r="E314" s="213">
        <v>309.75</v>
      </c>
      <c r="F314" s="214" t="s">
        <v>677</v>
      </c>
    </row>
    <row r="315" spans="1:6" ht="18" customHeight="1" x14ac:dyDescent="0.2">
      <c r="A315" s="206" t="s">
        <v>144</v>
      </c>
      <c r="B315" s="206" t="s">
        <v>672</v>
      </c>
      <c r="C315" s="207" t="s">
        <v>679</v>
      </c>
      <c r="D315" s="208" t="s">
        <v>288</v>
      </c>
      <c r="E315" s="209">
        <v>270.48</v>
      </c>
      <c r="F315" s="214" t="s">
        <v>677</v>
      </c>
    </row>
    <row r="316" spans="1:6" x14ac:dyDescent="0.2">
      <c r="A316" s="206" t="s">
        <v>144</v>
      </c>
      <c r="B316" s="206" t="s">
        <v>672</v>
      </c>
      <c r="C316" s="207" t="s">
        <v>680</v>
      </c>
      <c r="D316" s="208" t="s">
        <v>288</v>
      </c>
      <c r="E316" s="209">
        <v>229.21530000000001</v>
      </c>
      <c r="F316" s="210" t="s">
        <v>674</v>
      </c>
    </row>
    <row r="317" spans="1:6" x14ac:dyDescent="0.2">
      <c r="A317" s="206" t="s">
        <v>144</v>
      </c>
      <c r="B317" s="206" t="s">
        <v>672</v>
      </c>
      <c r="C317" s="207" t="s">
        <v>681</v>
      </c>
      <c r="D317" s="208" t="s">
        <v>288</v>
      </c>
      <c r="E317" s="209">
        <v>194.25</v>
      </c>
      <c r="F317" s="214" t="s">
        <v>677</v>
      </c>
    </row>
    <row r="318" spans="1:6" x14ac:dyDescent="0.2">
      <c r="A318" s="206" t="s">
        <v>144</v>
      </c>
      <c r="B318" s="206" t="s">
        <v>672</v>
      </c>
      <c r="C318" s="207" t="s">
        <v>682</v>
      </c>
      <c r="D318" s="208" t="s">
        <v>288</v>
      </c>
      <c r="E318" s="209">
        <v>414.75</v>
      </c>
      <c r="F318" s="210" t="s">
        <v>674</v>
      </c>
    </row>
    <row r="319" spans="1:6" x14ac:dyDescent="0.2">
      <c r="A319" s="206" t="s">
        <v>144</v>
      </c>
      <c r="B319" s="206" t="s">
        <v>672</v>
      </c>
      <c r="C319" s="207" t="s">
        <v>683</v>
      </c>
      <c r="D319" s="208" t="s">
        <v>288</v>
      </c>
      <c r="E319" s="209">
        <v>414.75</v>
      </c>
      <c r="F319" s="214" t="s">
        <v>677</v>
      </c>
    </row>
    <row r="320" spans="1:6" x14ac:dyDescent="0.2">
      <c r="A320" s="206" t="s">
        <v>144</v>
      </c>
      <c r="B320" s="206" t="s">
        <v>672</v>
      </c>
      <c r="C320" s="211" t="s">
        <v>684</v>
      </c>
      <c r="D320" s="212" t="s">
        <v>288</v>
      </c>
      <c r="E320" s="213">
        <v>3669.75</v>
      </c>
      <c r="F320" s="214" t="s">
        <v>677</v>
      </c>
    </row>
    <row r="321" spans="1:6" x14ac:dyDescent="0.2">
      <c r="A321" s="206" t="s">
        <v>144</v>
      </c>
      <c r="B321" s="206" t="s">
        <v>672</v>
      </c>
      <c r="C321" s="207" t="s">
        <v>685</v>
      </c>
      <c r="D321" s="208" t="s">
        <v>686</v>
      </c>
      <c r="E321" s="209">
        <v>866.25</v>
      </c>
      <c r="F321" s="214" t="s">
        <v>677</v>
      </c>
    </row>
    <row r="322" spans="1:6" ht="24" x14ac:dyDescent="0.2">
      <c r="A322" s="206" t="s">
        <v>144</v>
      </c>
      <c r="B322" s="206" t="s">
        <v>672</v>
      </c>
      <c r="C322" s="207" t="s">
        <v>687</v>
      </c>
      <c r="D322" s="208" t="s">
        <v>288</v>
      </c>
      <c r="E322" s="209">
        <v>8096</v>
      </c>
      <c r="F322" s="214" t="s">
        <v>677</v>
      </c>
    </row>
    <row r="323" spans="1:6" ht="24" x14ac:dyDescent="0.2">
      <c r="A323" s="206" t="s">
        <v>144</v>
      </c>
      <c r="B323" s="206" t="s">
        <v>672</v>
      </c>
      <c r="C323" s="207" t="s">
        <v>688</v>
      </c>
      <c r="D323" s="208" t="s">
        <v>288</v>
      </c>
      <c r="E323" s="209">
        <v>8000</v>
      </c>
      <c r="F323" s="214" t="s">
        <v>677</v>
      </c>
    </row>
    <row r="324" spans="1:6" x14ac:dyDescent="0.2">
      <c r="A324" s="206" t="s">
        <v>144</v>
      </c>
      <c r="B324" s="206" t="s">
        <v>672</v>
      </c>
      <c r="C324" s="211" t="s">
        <v>689</v>
      </c>
      <c r="D324" s="212" t="s">
        <v>288</v>
      </c>
      <c r="E324" s="213">
        <v>167.27</v>
      </c>
      <c r="F324" s="214" t="s">
        <v>677</v>
      </c>
    </row>
    <row r="325" spans="1:6" ht="30.75" customHeight="1" x14ac:dyDescent="0.2">
      <c r="A325" s="206" t="s">
        <v>144</v>
      </c>
      <c r="B325" s="206" t="s">
        <v>672</v>
      </c>
      <c r="C325" s="207" t="s">
        <v>690</v>
      </c>
      <c r="D325" s="208" t="s">
        <v>288</v>
      </c>
      <c r="E325" s="209">
        <v>402.67669999999998</v>
      </c>
      <c r="F325" s="210" t="s">
        <v>674</v>
      </c>
    </row>
    <row r="326" spans="1:6" x14ac:dyDescent="0.2">
      <c r="A326" s="206" t="s">
        <v>144</v>
      </c>
      <c r="B326" s="206" t="s">
        <v>672</v>
      </c>
      <c r="C326" s="207" t="s">
        <v>691</v>
      </c>
      <c r="D326" s="208" t="s">
        <v>288</v>
      </c>
      <c r="E326" s="209">
        <v>600.9153</v>
      </c>
      <c r="F326" s="210" t="s">
        <v>674</v>
      </c>
    </row>
    <row r="327" spans="1:6" x14ac:dyDescent="0.2">
      <c r="A327" s="206" t="s">
        <v>144</v>
      </c>
      <c r="B327" s="206" t="s">
        <v>672</v>
      </c>
      <c r="C327" s="207" t="s">
        <v>692</v>
      </c>
      <c r="D327" s="208" t="s">
        <v>686</v>
      </c>
      <c r="E327" s="209">
        <v>489.40600000000001</v>
      </c>
      <c r="F327" s="214" t="s">
        <v>677</v>
      </c>
    </row>
    <row r="328" spans="1:6" ht="24.75" customHeight="1" x14ac:dyDescent="0.2">
      <c r="A328" s="206" t="s">
        <v>144</v>
      </c>
      <c r="B328" s="206" t="s">
        <v>672</v>
      </c>
      <c r="C328" s="207" t="s">
        <v>693</v>
      </c>
      <c r="D328" s="208" t="s">
        <v>288</v>
      </c>
      <c r="E328" s="209">
        <v>455.48</v>
      </c>
      <c r="F328" s="210" t="s">
        <v>674</v>
      </c>
    </row>
    <row r="329" spans="1:6" ht="24" x14ac:dyDescent="0.2">
      <c r="A329" s="86" t="s">
        <v>157</v>
      </c>
      <c r="B329" s="86" t="s">
        <v>694</v>
      </c>
      <c r="C329" s="87" t="s">
        <v>695</v>
      </c>
      <c r="D329" s="88" t="s">
        <v>288</v>
      </c>
      <c r="E329" s="89">
        <v>6490</v>
      </c>
      <c r="F329" s="126" t="s">
        <v>696</v>
      </c>
    </row>
    <row r="330" spans="1:6" ht="24" x14ac:dyDescent="0.2">
      <c r="A330" s="86" t="s">
        <v>697</v>
      </c>
      <c r="B330" s="86" t="s">
        <v>698</v>
      </c>
      <c r="C330" s="87" t="s">
        <v>699</v>
      </c>
      <c r="D330" s="88" t="s">
        <v>456</v>
      </c>
      <c r="E330" s="89">
        <v>460.2</v>
      </c>
      <c r="F330" s="126" t="s">
        <v>700</v>
      </c>
    </row>
    <row r="331" spans="1:6" ht="36" x14ac:dyDescent="0.2">
      <c r="A331" s="86" t="s">
        <v>95</v>
      </c>
      <c r="B331" s="86" t="s">
        <v>701</v>
      </c>
      <c r="C331" s="87" t="s">
        <v>702</v>
      </c>
      <c r="D331" s="88" t="s">
        <v>703</v>
      </c>
      <c r="E331" s="89">
        <v>44877.760000000002</v>
      </c>
      <c r="F331" s="126" t="s">
        <v>704</v>
      </c>
    </row>
    <row r="332" spans="1:6" x14ac:dyDescent="0.2">
      <c r="A332" s="90" t="s">
        <v>705</v>
      </c>
      <c r="B332" s="90" t="s">
        <v>706</v>
      </c>
      <c r="C332" s="87" t="s">
        <v>707</v>
      </c>
      <c r="D332" s="88" t="s">
        <v>708</v>
      </c>
      <c r="E332" s="89">
        <v>3000</v>
      </c>
      <c r="F332" s="126" t="s">
        <v>709</v>
      </c>
    </row>
    <row r="333" spans="1:6" ht="24" x14ac:dyDescent="0.2">
      <c r="A333" s="215" t="s">
        <v>710</v>
      </c>
      <c r="B333" s="215" t="s">
        <v>711</v>
      </c>
      <c r="C333" s="216" t="s">
        <v>712</v>
      </c>
      <c r="D333" s="217" t="s">
        <v>288</v>
      </c>
      <c r="E333" s="218">
        <v>23562.5</v>
      </c>
      <c r="F333" s="219" t="s">
        <v>713</v>
      </c>
    </row>
    <row r="334" spans="1:6" ht="24" x14ac:dyDescent="0.2">
      <c r="A334" s="215" t="s">
        <v>710</v>
      </c>
      <c r="B334" s="215" t="s">
        <v>711</v>
      </c>
      <c r="C334" s="216" t="s">
        <v>714</v>
      </c>
      <c r="D334" s="217" t="s">
        <v>288</v>
      </c>
      <c r="E334" s="218">
        <v>102660</v>
      </c>
      <c r="F334" s="219" t="s">
        <v>713</v>
      </c>
    </row>
    <row r="335" spans="1:6" ht="20.25" customHeight="1" x14ac:dyDescent="0.2">
      <c r="A335" s="220" t="s">
        <v>715</v>
      </c>
      <c r="B335" s="220" t="s">
        <v>716</v>
      </c>
      <c r="C335" s="221" t="s">
        <v>717</v>
      </c>
      <c r="D335" s="222" t="s">
        <v>288</v>
      </c>
      <c r="E335" s="223">
        <v>590</v>
      </c>
      <c r="F335" s="224" t="s">
        <v>718</v>
      </c>
    </row>
    <row r="336" spans="1:6" ht="15" customHeight="1" x14ac:dyDescent="0.2">
      <c r="A336" s="220" t="s">
        <v>715</v>
      </c>
      <c r="B336" s="220" t="s">
        <v>716</v>
      </c>
      <c r="C336" s="221" t="s">
        <v>719</v>
      </c>
      <c r="D336" s="222" t="s">
        <v>288</v>
      </c>
      <c r="E336" s="223">
        <v>2124</v>
      </c>
      <c r="F336" s="224" t="s">
        <v>718</v>
      </c>
    </row>
    <row r="337" spans="1:6" ht="14.1" customHeight="1" x14ac:dyDescent="0.2">
      <c r="A337" s="220" t="s">
        <v>715</v>
      </c>
      <c r="B337" s="220" t="s">
        <v>716</v>
      </c>
      <c r="C337" s="221" t="s">
        <v>720</v>
      </c>
      <c r="D337" s="222" t="s">
        <v>721</v>
      </c>
      <c r="E337" s="223">
        <v>2832</v>
      </c>
      <c r="F337" s="224" t="s">
        <v>718</v>
      </c>
    </row>
    <row r="338" spans="1:6" x14ac:dyDescent="0.2">
      <c r="A338" s="220" t="s">
        <v>715</v>
      </c>
      <c r="B338" s="220" t="s">
        <v>716</v>
      </c>
      <c r="C338" s="221" t="s">
        <v>722</v>
      </c>
      <c r="D338" s="222" t="s">
        <v>721</v>
      </c>
      <c r="E338" s="223">
        <v>2548.8000000000002</v>
      </c>
      <c r="F338" s="224" t="s">
        <v>718</v>
      </c>
    </row>
    <row r="339" spans="1:6" ht="15" customHeight="1" x14ac:dyDescent="0.2">
      <c r="A339" s="220" t="s">
        <v>715</v>
      </c>
      <c r="B339" s="220" t="s">
        <v>716</v>
      </c>
      <c r="C339" s="221" t="s">
        <v>723</v>
      </c>
      <c r="D339" s="222" t="s">
        <v>721</v>
      </c>
      <c r="E339" s="223">
        <v>2360</v>
      </c>
      <c r="F339" s="224" t="s">
        <v>718</v>
      </c>
    </row>
    <row r="340" spans="1:6" ht="24" x14ac:dyDescent="0.2">
      <c r="A340" s="220" t="s">
        <v>715</v>
      </c>
      <c r="B340" s="220" t="s">
        <v>716</v>
      </c>
      <c r="C340" s="221" t="s">
        <v>724</v>
      </c>
      <c r="D340" s="222" t="s">
        <v>721</v>
      </c>
      <c r="E340" s="223">
        <v>2360</v>
      </c>
      <c r="F340" s="224" t="s">
        <v>718</v>
      </c>
    </row>
    <row r="341" spans="1:6" x14ac:dyDescent="0.2">
      <c r="A341" s="220" t="s">
        <v>715</v>
      </c>
      <c r="B341" s="220" t="s">
        <v>716</v>
      </c>
      <c r="C341" s="221" t="s">
        <v>725</v>
      </c>
      <c r="D341" s="222" t="s">
        <v>721</v>
      </c>
      <c r="E341" s="223">
        <v>708</v>
      </c>
      <c r="F341" s="224" t="s">
        <v>718</v>
      </c>
    </row>
    <row r="342" spans="1:6" x14ac:dyDescent="0.2">
      <c r="A342" s="220" t="s">
        <v>715</v>
      </c>
      <c r="B342" s="220" t="s">
        <v>716</v>
      </c>
      <c r="C342" s="221" t="s">
        <v>726</v>
      </c>
      <c r="D342" s="222" t="s">
        <v>288</v>
      </c>
      <c r="E342" s="223">
        <v>7670</v>
      </c>
      <c r="F342" s="224" t="s">
        <v>718</v>
      </c>
    </row>
    <row r="343" spans="1:6" ht="24" x14ac:dyDescent="0.2">
      <c r="A343" s="220" t="s">
        <v>715</v>
      </c>
      <c r="B343" s="220" t="s">
        <v>716</v>
      </c>
      <c r="C343" s="221" t="s">
        <v>727</v>
      </c>
      <c r="D343" s="222" t="s">
        <v>721</v>
      </c>
      <c r="E343" s="223">
        <v>2548.8000000000002</v>
      </c>
      <c r="F343" s="224" t="s">
        <v>718</v>
      </c>
    </row>
    <row r="344" spans="1:6" ht="24" x14ac:dyDescent="0.2">
      <c r="A344" s="220" t="s">
        <v>715</v>
      </c>
      <c r="B344" s="220" t="s">
        <v>716</v>
      </c>
      <c r="C344" s="221" t="s">
        <v>728</v>
      </c>
      <c r="D344" s="222" t="s">
        <v>288</v>
      </c>
      <c r="E344" s="223">
        <v>2360</v>
      </c>
      <c r="F344" s="224" t="s">
        <v>718</v>
      </c>
    </row>
    <row r="345" spans="1:6" ht="24" x14ac:dyDescent="0.2">
      <c r="A345" s="220" t="s">
        <v>715</v>
      </c>
      <c r="B345" s="220" t="s">
        <v>716</v>
      </c>
      <c r="C345" s="221" t="s">
        <v>729</v>
      </c>
      <c r="D345" s="222" t="s">
        <v>288</v>
      </c>
      <c r="E345" s="223">
        <v>1770</v>
      </c>
      <c r="F345" s="224" t="s">
        <v>718</v>
      </c>
    </row>
    <row r="346" spans="1:6" x14ac:dyDescent="0.2">
      <c r="A346" s="220" t="s">
        <v>715</v>
      </c>
      <c r="B346" s="220" t="s">
        <v>716</v>
      </c>
      <c r="C346" s="221" t="s">
        <v>730</v>
      </c>
      <c r="D346" s="222" t="s">
        <v>288</v>
      </c>
      <c r="E346" s="223">
        <v>1121</v>
      </c>
      <c r="F346" s="224" t="s">
        <v>718</v>
      </c>
    </row>
    <row r="347" spans="1:6" x14ac:dyDescent="0.2">
      <c r="A347" s="225" t="s">
        <v>731</v>
      </c>
      <c r="B347" s="225" t="s">
        <v>732</v>
      </c>
      <c r="C347" s="226" t="s">
        <v>733</v>
      </c>
      <c r="D347" s="227" t="s">
        <v>288</v>
      </c>
      <c r="E347" s="228">
        <v>1770</v>
      </c>
      <c r="F347" s="229" t="s">
        <v>734</v>
      </c>
    </row>
    <row r="348" spans="1:6" ht="24" x14ac:dyDescent="0.2">
      <c r="A348" s="225" t="s">
        <v>731</v>
      </c>
      <c r="B348" s="225" t="s">
        <v>732</v>
      </c>
      <c r="C348" s="226" t="s">
        <v>735</v>
      </c>
      <c r="D348" s="227" t="s">
        <v>288</v>
      </c>
      <c r="E348" s="228">
        <v>1062</v>
      </c>
      <c r="F348" s="229" t="s">
        <v>734</v>
      </c>
    </row>
    <row r="349" spans="1:6" x14ac:dyDescent="0.2">
      <c r="A349" s="225" t="s">
        <v>731</v>
      </c>
      <c r="B349" s="225" t="s">
        <v>732</v>
      </c>
      <c r="C349" s="226" t="s">
        <v>736</v>
      </c>
      <c r="D349" s="227" t="s">
        <v>288</v>
      </c>
      <c r="E349" s="228">
        <v>420.55200000000002</v>
      </c>
      <c r="F349" s="229" t="s">
        <v>734</v>
      </c>
    </row>
    <row r="350" spans="1:6" x14ac:dyDescent="0.2">
      <c r="A350" s="225" t="s">
        <v>731</v>
      </c>
      <c r="B350" s="225" t="s">
        <v>732</v>
      </c>
      <c r="C350" s="226" t="s">
        <v>737</v>
      </c>
      <c r="D350" s="227" t="s">
        <v>288</v>
      </c>
      <c r="E350" s="228">
        <v>420.73</v>
      </c>
      <c r="F350" s="229" t="s">
        <v>734</v>
      </c>
    </row>
    <row r="351" spans="1:6" ht="24" x14ac:dyDescent="0.2">
      <c r="A351" s="225" t="s">
        <v>731</v>
      </c>
      <c r="B351" s="225" t="s">
        <v>732</v>
      </c>
      <c r="C351" s="226" t="s">
        <v>738</v>
      </c>
      <c r="D351" s="227" t="s">
        <v>288</v>
      </c>
      <c r="E351" s="228">
        <v>1379.48</v>
      </c>
      <c r="F351" s="229" t="s">
        <v>734</v>
      </c>
    </row>
    <row r="352" spans="1:6" ht="24" x14ac:dyDescent="0.2">
      <c r="A352" s="225" t="s">
        <v>731</v>
      </c>
      <c r="B352" s="225" t="s">
        <v>732</v>
      </c>
      <c r="C352" s="226" t="s">
        <v>738</v>
      </c>
      <c r="D352" s="227" t="s">
        <v>288</v>
      </c>
      <c r="E352" s="228">
        <v>486.69200000000001</v>
      </c>
      <c r="F352" s="229" t="s">
        <v>734</v>
      </c>
    </row>
    <row r="353" spans="1:6" ht="24" x14ac:dyDescent="0.2">
      <c r="A353" s="225" t="s">
        <v>731</v>
      </c>
      <c r="B353" s="225" t="s">
        <v>732</v>
      </c>
      <c r="C353" s="226" t="s">
        <v>739</v>
      </c>
      <c r="D353" s="227" t="s">
        <v>288</v>
      </c>
      <c r="E353" s="228">
        <v>420.09199999999998</v>
      </c>
      <c r="F353" s="229" t="s">
        <v>734</v>
      </c>
    </row>
    <row r="354" spans="1:6" ht="24" x14ac:dyDescent="0.2">
      <c r="A354" s="225" t="s">
        <v>731</v>
      </c>
      <c r="B354" s="225" t="s">
        <v>732</v>
      </c>
      <c r="C354" s="226" t="s">
        <v>740</v>
      </c>
      <c r="D354" s="227" t="s">
        <v>288</v>
      </c>
      <c r="E354" s="228">
        <v>422.358</v>
      </c>
      <c r="F354" s="229" t="s">
        <v>734</v>
      </c>
    </row>
    <row r="355" spans="1:6" ht="15" customHeight="1" x14ac:dyDescent="0.2">
      <c r="A355" s="225" t="s">
        <v>731</v>
      </c>
      <c r="B355" s="225" t="s">
        <v>732</v>
      </c>
      <c r="C355" s="226" t="s">
        <v>741</v>
      </c>
      <c r="D355" s="227" t="s">
        <v>288</v>
      </c>
      <c r="E355" s="228">
        <v>422.44</v>
      </c>
      <c r="F355" s="229" t="s">
        <v>734</v>
      </c>
    </row>
    <row r="356" spans="1:6" ht="24" x14ac:dyDescent="0.2">
      <c r="A356" s="225" t="s">
        <v>731</v>
      </c>
      <c r="B356" s="225" t="s">
        <v>732</v>
      </c>
      <c r="C356" s="226" t="s">
        <v>742</v>
      </c>
      <c r="D356" s="227" t="s">
        <v>288</v>
      </c>
      <c r="E356" s="228">
        <v>422.62799999999999</v>
      </c>
      <c r="F356" s="229" t="s">
        <v>734</v>
      </c>
    </row>
    <row r="357" spans="1:6" ht="14.1" customHeight="1" x14ac:dyDescent="0.2">
      <c r="A357" s="225" t="s">
        <v>731</v>
      </c>
      <c r="B357" s="225" t="s">
        <v>732</v>
      </c>
      <c r="C357" s="226" t="s">
        <v>743</v>
      </c>
      <c r="D357" s="227" t="s">
        <v>288</v>
      </c>
      <c r="E357" s="228">
        <v>810.41200000000003</v>
      </c>
      <c r="F357" s="229" t="s">
        <v>734</v>
      </c>
    </row>
    <row r="358" spans="1:6" x14ac:dyDescent="0.2">
      <c r="A358" s="225" t="s">
        <v>731</v>
      </c>
      <c r="B358" s="225" t="s">
        <v>732</v>
      </c>
      <c r="C358" s="226" t="s">
        <v>744</v>
      </c>
      <c r="D358" s="227" t="s">
        <v>288</v>
      </c>
      <c r="E358" s="228">
        <v>1069.47</v>
      </c>
      <c r="F358" s="229" t="s">
        <v>734</v>
      </c>
    </row>
    <row r="359" spans="1:6" ht="18" customHeight="1" x14ac:dyDescent="0.2">
      <c r="A359" s="225" t="s">
        <v>731</v>
      </c>
      <c r="B359" s="225" t="s">
        <v>732</v>
      </c>
      <c r="C359" s="226" t="s">
        <v>745</v>
      </c>
      <c r="D359" s="227" t="s">
        <v>288</v>
      </c>
      <c r="E359" s="228">
        <v>3499.9967000000001</v>
      </c>
      <c r="F359" s="229" t="s">
        <v>734</v>
      </c>
    </row>
    <row r="360" spans="1:6" ht="18.95" customHeight="1" x14ac:dyDescent="0.2">
      <c r="A360" s="225" t="s">
        <v>731</v>
      </c>
      <c r="B360" s="225" t="s">
        <v>732</v>
      </c>
      <c r="C360" s="226" t="s">
        <v>746</v>
      </c>
      <c r="D360" s="227" t="s">
        <v>288</v>
      </c>
      <c r="E360" s="228">
        <v>200.6</v>
      </c>
      <c r="F360" s="229" t="s">
        <v>734</v>
      </c>
    </row>
    <row r="361" spans="1:6" ht="15.95" customHeight="1" x14ac:dyDescent="0.2">
      <c r="A361" s="225" t="s">
        <v>731</v>
      </c>
      <c r="B361" s="225" t="s">
        <v>732</v>
      </c>
      <c r="C361" s="226" t="s">
        <v>747</v>
      </c>
      <c r="D361" s="227" t="s">
        <v>288</v>
      </c>
      <c r="E361" s="228">
        <v>17.405000000000001</v>
      </c>
      <c r="F361" s="229" t="s">
        <v>734</v>
      </c>
    </row>
    <row r="362" spans="1:6" ht="21" customHeight="1" x14ac:dyDescent="0.2">
      <c r="A362" s="225" t="s">
        <v>731</v>
      </c>
      <c r="B362" s="225" t="s">
        <v>732</v>
      </c>
      <c r="C362" s="226" t="s">
        <v>748</v>
      </c>
      <c r="D362" s="227" t="s">
        <v>288</v>
      </c>
      <c r="E362" s="228">
        <v>101.48</v>
      </c>
      <c r="F362" s="229" t="s">
        <v>734</v>
      </c>
    </row>
    <row r="363" spans="1:6" x14ac:dyDescent="0.2">
      <c r="A363" s="225" t="s">
        <v>731</v>
      </c>
      <c r="B363" s="225" t="s">
        <v>732</v>
      </c>
      <c r="C363" s="226" t="s">
        <v>749</v>
      </c>
      <c r="D363" s="227" t="s">
        <v>288</v>
      </c>
      <c r="E363" s="228">
        <v>15.281000000000001</v>
      </c>
      <c r="F363" s="229" t="s">
        <v>734</v>
      </c>
    </row>
    <row r="364" spans="1:6" x14ac:dyDescent="0.2">
      <c r="A364" s="225" t="s">
        <v>731</v>
      </c>
      <c r="B364" s="225" t="s">
        <v>732</v>
      </c>
      <c r="C364" s="226" t="s">
        <v>750</v>
      </c>
      <c r="D364" s="227" t="s">
        <v>288</v>
      </c>
      <c r="E364" s="228">
        <v>34.81</v>
      </c>
      <c r="F364" s="229" t="s">
        <v>734</v>
      </c>
    </row>
    <row r="365" spans="1:6" x14ac:dyDescent="0.2">
      <c r="A365" s="225" t="s">
        <v>731</v>
      </c>
      <c r="B365" s="225" t="s">
        <v>732</v>
      </c>
      <c r="C365" s="226" t="s">
        <v>751</v>
      </c>
      <c r="D365" s="227" t="s">
        <v>288</v>
      </c>
      <c r="E365" s="228">
        <v>77.88</v>
      </c>
      <c r="F365" s="229" t="s">
        <v>734</v>
      </c>
    </row>
    <row r="366" spans="1:6" x14ac:dyDescent="0.2">
      <c r="A366" s="225" t="s">
        <v>731</v>
      </c>
      <c r="B366" s="225" t="s">
        <v>732</v>
      </c>
      <c r="C366" s="226" t="s">
        <v>752</v>
      </c>
      <c r="D366" s="227" t="s">
        <v>315</v>
      </c>
      <c r="E366" s="228">
        <v>403.79669999999999</v>
      </c>
      <c r="F366" s="229" t="s">
        <v>734</v>
      </c>
    </row>
    <row r="367" spans="1:6" x14ac:dyDescent="0.2">
      <c r="A367" s="225" t="s">
        <v>731</v>
      </c>
      <c r="B367" s="225" t="s">
        <v>732</v>
      </c>
      <c r="C367" s="226" t="s">
        <v>753</v>
      </c>
      <c r="D367" s="227" t="s">
        <v>315</v>
      </c>
      <c r="E367" s="228">
        <v>36</v>
      </c>
      <c r="F367" s="229" t="s">
        <v>734</v>
      </c>
    </row>
    <row r="368" spans="1:6" x14ac:dyDescent="0.2">
      <c r="A368" s="225" t="s">
        <v>731</v>
      </c>
      <c r="B368" s="225" t="s">
        <v>732</v>
      </c>
      <c r="C368" s="226" t="s">
        <v>754</v>
      </c>
      <c r="D368" s="227" t="s">
        <v>315</v>
      </c>
      <c r="E368" s="228">
        <v>154.875</v>
      </c>
      <c r="F368" s="229" t="s">
        <v>734</v>
      </c>
    </row>
    <row r="369" spans="1:6" x14ac:dyDescent="0.2">
      <c r="A369" s="225" t="s">
        <v>731</v>
      </c>
      <c r="B369" s="225" t="s">
        <v>732</v>
      </c>
      <c r="C369" s="225" t="s">
        <v>755</v>
      </c>
      <c r="D369" s="227" t="s">
        <v>288</v>
      </c>
      <c r="E369" s="230">
        <v>121.54</v>
      </c>
      <c r="F369" s="231" t="s">
        <v>734</v>
      </c>
    </row>
    <row r="370" spans="1:6" ht="18" customHeight="1" x14ac:dyDescent="0.2">
      <c r="A370" s="225" t="s">
        <v>731</v>
      </c>
      <c r="B370" s="225" t="s">
        <v>732</v>
      </c>
      <c r="C370" s="226" t="s">
        <v>756</v>
      </c>
      <c r="D370" s="227" t="s">
        <v>288</v>
      </c>
      <c r="E370" s="228">
        <v>510.04250000000002</v>
      </c>
      <c r="F370" s="229" t="s">
        <v>734</v>
      </c>
    </row>
    <row r="371" spans="1:6" ht="24" x14ac:dyDescent="0.2">
      <c r="A371" s="225" t="s">
        <v>731</v>
      </c>
      <c r="B371" s="225" t="s">
        <v>732</v>
      </c>
      <c r="C371" s="226" t="s">
        <v>757</v>
      </c>
      <c r="D371" s="227" t="s">
        <v>288</v>
      </c>
      <c r="E371" s="228">
        <v>510.04250000000002</v>
      </c>
      <c r="F371" s="229" t="s">
        <v>734</v>
      </c>
    </row>
    <row r="372" spans="1:6" ht="24" x14ac:dyDescent="0.2">
      <c r="A372" s="225" t="s">
        <v>731</v>
      </c>
      <c r="B372" s="225" t="s">
        <v>732</v>
      </c>
      <c r="C372" s="226" t="s">
        <v>758</v>
      </c>
      <c r="D372" s="227" t="s">
        <v>288</v>
      </c>
      <c r="E372" s="228">
        <v>445.214</v>
      </c>
      <c r="F372" s="229" t="s">
        <v>734</v>
      </c>
    </row>
    <row r="373" spans="1:6" ht="24" x14ac:dyDescent="0.2">
      <c r="A373" s="225" t="s">
        <v>731</v>
      </c>
      <c r="B373" s="225" t="s">
        <v>732</v>
      </c>
      <c r="C373" s="226" t="s">
        <v>759</v>
      </c>
      <c r="D373" s="227" t="s">
        <v>288</v>
      </c>
      <c r="E373" s="228">
        <v>445.21409999999997</v>
      </c>
      <c r="F373" s="229" t="s">
        <v>734</v>
      </c>
    </row>
    <row r="374" spans="1:6" ht="21.75" customHeight="1" x14ac:dyDescent="0.2">
      <c r="A374" s="225" t="s">
        <v>731</v>
      </c>
      <c r="B374" s="225" t="s">
        <v>732</v>
      </c>
      <c r="C374" s="226" t="s">
        <v>759</v>
      </c>
      <c r="D374" s="227" t="s">
        <v>288</v>
      </c>
      <c r="E374" s="228">
        <v>437.91</v>
      </c>
      <c r="F374" s="229" t="s">
        <v>734</v>
      </c>
    </row>
    <row r="375" spans="1:6" ht="24" x14ac:dyDescent="0.2">
      <c r="A375" s="225" t="s">
        <v>731</v>
      </c>
      <c r="B375" s="225" t="s">
        <v>732</v>
      </c>
      <c r="C375" s="226" t="s">
        <v>760</v>
      </c>
      <c r="D375" s="227" t="s">
        <v>288</v>
      </c>
      <c r="E375" s="228">
        <v>440.16329999999999</v>
      </c>
      <c r="F375" s="229" t="s">
        <v>734</v>
      </c>
    </row>
    <row r="376" spans="1:6" ht="24" x14ac:dyDescent="0.2">
      <c r="A376" s="225" t="s">
        <v>731</v>
      </c>
      <c r="B376" s="225" t="s">
        <v>732</v>
      </c>
      <c r="C376" s="226" t="s">
        <v>761</v>
      </c>
      <c r="D376" s="227" t="s">
        <v>288</v>
      </c>
      <c r="E376" s="228">
        <v>439.49</v>
      </c>
      <c r="F376" s="229" t="s">
        <v>734</v>
      </c>
    </row>
    <row r="377" spans="1:6" ht="24" x14ac:dyDescent="0.2">
      <c r="A377" s="225" t="s">
        <v>731</v>
      </c>
      <c r="B377" s="225" t="s">
        <v>732</v>
      </c>
      <c r="C377" s="226" t="s">
        <v>762</v>
      </c>
      <c r="D377" s="227" t="s">
        <v>288</v>
      </c>
      <c r="E377" s="228">
        <v>442.005</v>
      </c>
      <c r="F377" s="229" t="s">
        <v>734</v>
      </c>
    </row>
    <row r="378" spans="1:6" ht="24" x14ac:dyDescent="0.2">
      <c r="A378" s="225" t="s">
        <v>731</v>
      </c>
      <c r="B378" s="225" t="s">
        <v>732</v>
      </c>
      <c r="C378" s="226" t="s">
        <v>763</v>
      </c>
      <c r="D378" s="227" t="s">
        <v>288</v>
      </c>
      <c r="E378" s="228">
        <v>439.49</v>
      </c>
      <c r="F378" s="229" t="s">
        <v>734</v>
      </c>
    </row>
    <row r="379" spans="1:6" ht="24" x14ac:dyDescent="0.2">
      <c r="A379" s="225" t="s">
        <v>731</v>
      </c>
      <c r="B379" s="225" t="s">
        <v>732</v>
      </c>
      <c r="C379" s="226" t="s">
        <v>764</v>
      </c>
      <c r="D379" s="227" t="s">
        <v>288</v>
      </c>
      <c r="E379" s="228">
        <v>835.00300000000004</v>
      </c>
      <c r="F379" s="229" t="s">
        <v>734</v>
      </c>
    </row>
    <row r="380" spans="1:6" ht="24" x14ac:dyDescent="0.2">
      <c r="A380" s="225" t="s">
        <v>731</v>
      </c>
      <c r="B380" s="225" t="s">
        <v>732</v>
      </c>
      <c r="C380" s="226" t="s">
        <v>765</v>
      </c>
      <c r="D380" s="227" t="s">
        <v>288</v>
      </c>
      <c r="E380" s="228">
        <v>1110</v>
      </c>
      <c r="F380" s="229" t="s">
        <v>734</v>
      </c>
    </row>
    <row r="381" spans="1:6" ht="24" x14ac:dyDescent="0.2">
      <c r="A381" s="225" t="s">
        <v>731</v>
      </c>
      <c r="B381" s="225" t="s">
        <v>732</v>
      </c>
      <c r="C381" s="226" t="s">
        <v>766</v>
      </c>
      <c r="D381" s="227" t="s">
        <v>288</v>
      </c>
      <c r="E381" s="228">
        <v>932.61249999999995</v>
      </c>
      <c r="F381" s="229" t="s">
        <v>734</v>
      </c>
    </row>
    <row r="382" spans="1:6" ht="24" x14ac:dyDescent="0.2">
      <c r="A382" s="225" t="s">
        <v>731</v>
      </c>
      <c r="B382" s="225" t="s">
        <v>732</v>
      </c>
      <c r="C382" s="226" t="s">
        <v>767</v>
      </c>
      <c r="D382" s="227" t="s">
        <v>288</v>
      </c>
      <c r="E382" s="228">
        <v>932.39</v>
      </c>
      <c r="F382" s="229" t="s">
        <v>734</v>
      </c>
    </row>
    <row r="383" spans="1:6" ht="24" x14ac:dyDescent="0.2">
      <c r="A383" s="225" t="s">
        <v>731</v>
      </c>
      <c r="B383" s="225" t="s">
        <v>732</v>
      </c>
      <c r="C383" s="226" t="s">
        <v>768</v>
      </c>
      <c r="D383" s="227" t="s">
        <v>288</v>
      </c>
      <c r="E383" s="228">
        <v>932.39</v>
      </c>
      <c r="F383" s="229" t="s">
        <v>734</v>
      </c>
    </row>
    <row r="384" spans="1:6" ht="24" x14ac:dyDescent="0.2">
      <c r="A384" s="225" t="s">
        <v>731</v>
      </c>
      <c r="B384" s="225" t="s">
        <v>732</v>
      </c>
      <c r="C384" s="226" t="s">
        <v>769</v>
      </c>
      <c r="D384" s="227" t="s">
        <v>288</v>
      </c>
      <c r="E384" s="228">
        <v>1015</v>
      </c>
      <c r="F384" s="229" t="s">
        <v>734</v>
      </c>
    </row>
    <row r="385" spans="1:6" ht="24" x14ac:dyDescent="0.2">
      <c r="A385" s="225" t="s">
        <v>731</v>
      </c>
      <c r="B385" s="225" t="s">
        <v>732</v>
      </c>
      <c r="C385" s="226" t="s">
        <v>770</v>
      </c>
      <c r="D385" s="227" t="s">
        <v>288</v>
      </c>
      <c r="E385" s="228">
        <v>927.75</v>
      </c>
      <c r="F385" s="229" t="s">
        <v>734</v>
      </c>
    </row>
    <row r="386" spans="1:6" ht="24" x14ac:dyDescent="0.2">
      <c r="A386" s="225" t="s">
        <v>731</v>
      </c>
      <c r="B386" s="225" t="s">
        <v>732</v>
      </c>
      <c r="C386" s="226" t="s">
        <v>771</v>
      </c>
      <c r="D386" s="227" t="s">
        <v>288</v>
      </c>
      <c r="E386" s="228">
        <v>922.77329999999995</v>
      </c>
      <c r="F386" s="229" t="s">
        <v>734</v>
      </c>
    </row>
    <row r="387" spans="1:6" ht="24" x14ac:dyDescent="0.2">
      <c r="A387" s="225" t="s">
        <v>731</v>
      </c>
      <c r="B387" s="225" t="s">
        <v>732</v>
      </c>
      <c r="C387" s="226" t="s">
        <v>772</v>
      </c>
      <c r="D387" s="227" t="s">
        <v>288</v>
      </c>
      <c r="E387" s="228">
        <v>929.53330000000005</v>
      </c>
      <c r="F387" s="229" t="s">
        <v>734</v>
      </c>
    </row>
    <row r="388" spans="1:6" ht="24" x14ac:dyDescent="0.2">
      <c r="A388" s="225" t="s">
        <v>731</v>
      </c>
      <c r="B388" s="225" t="s">
        <v>732</v>
      </c>
      <c r="C388" s="226" t="s">
        <v>773</v>
      </c>
      <c r="D388" s="227" t="s">
        <v>288</v>
      </c>
      <c r="E388" s="228">
        <v>885</v>
      </c>
      <c r="F388" s="229" t="s">
        <v>734</v>
      </c>
    </row>
    <row r="389" spans="1:6" ht="24" x14ac:dyDescent="0.2">
      <c r="A389" s="225" t="s">
        <v>731</v>
      </c>
      <c r="B389" s="225" t="s">
        <v>732</v>
      </c>
      <c r="C389" s="226" t="s">
        <v>774</v>
      </c>
      <c r="D389" s="227" t="s">
        <v>288</v>
      </c>
      <c r="E389" s="228">
        <v>1017.5025000000001</v>
      </c>
      <c r="F389" s="229" t="s">
        <v>734</v>
      </c>
    </row>
    <row r="390" spans="1:6" ht="24" x14ac:dyDescent="0.2">
      <c r="A390" s="225" t="s">
        <v>731</v>
      </c>
      <c r="B390" s="225" t="s">
        <v>732</v>
      </c>
      <c r="C390" s="226" t="s">
        <v>775</v>
      </c>
      <c r="D390" s="227" t="s">
        <v>288</v>
      </c>
      <c r="E390" s="228">
        <v>2700.0052000000001</v>
      </c>
      <c r="F390" s="229" t="s">
        <v>734</v>
      </c>
    </row>
    <row r="391" spans="1:6" ht="24" x14ac:dyDescent="0.2">
      <c r="A391" s="225" t="s">
        <v>731</v>
      </c>
      <c r="B391" s="225" t="s">
        <v>732</v>
      </c>
      <c r="C391" s="226" t="s">
        <v>776</v>
      </c>
      <c r="D391" s="227" t="s">
        <v>288</v>
      </c>
      <c r="E391" s="228">
        <v>2799.9985000000001</v>
      </c>
      <c r="F391" s="229" t="s">
        <v>734</v>
      </c>
    </row>
    <row r="392" spans="1:6" ht="24" x14ac:dyDescent="0.2">
      <c r="A392" s="225" t="s">
        <v>731</v>
      </c>
      <c r="B392" s="225" t="s">
        <v>732</v>
      </c>
      <c r="C392" s="226" t="s">
        <v>777</v>
      </c>
      <c r="D392" s="227" t="s">
        <v>288</v>
      </c>
      <c r="E392" s="228">
        <v>2149.9960000000001</v>
      </c>
      <c r="F392" s="229" t="s">
        <v>734</v>
      </c>
    </row>
    <row r="393" spans="1:6" ht="24" x14ac:dyDescent="0.2">
      <c r="A393" s="225" t="s">
        <v>731</v>
      </c>
      <c r="B393" s="225" t="s">
        <v>732</v>
      </c>
      <c r="C393" s="226" t="s">
        <v>778</v>
      </c>
      <c r="D393" s="227" t="s">
        <v>288</v>
      </c>
      <c r="E393" s="228">
        <v>3650</v>
      </c>
      <c r="F393" s="229" t="s">
        <v>734</v>
      </c>
    </row>
    <row r="394" spans="1:6" ht="14.1" customHeight="1" x14ac:dyDescent="0.2">
      <c r="A394" s="225" t="s">
        <v>731</v>
      </c>
      <c r="B394" s="225" t="s">
        <v>732</v>
      </c>
      <c r="C394" s="226" t="s">
        <v>779</v>
      </c>
      <c r="D394" s="227" t="s">
        <v>288</v>
      </c>
      <c r="E394" s="228">
        <v>30.68</v>
      </c>
      <c r="F394" s="229" t="s">
        <v>734</v>
      </c>
    </row>
    <row r="395" spans="1:6" ht="24" x14ac:dyDescent="0.2">
      <c r="A395" s="225" t="s">
        <v>731</v>
      </c>
      <c r="B395" s="225" t="s">
        <v>732</v>
      </c>
      <c r="C395" s="226" t="s">
        <v>780</v>
      </c>
      <c r="D395" s="227" t="s">
        <v>288</v>
      </c>
      <c r="E395" s="228">
        <v>5039.8509999999997</v>
      </c>
      <c r="F395" s="229" t="s">
        <v>734</v>
      </c>
    </row>
    <row r="396" spans="1:6" ht="24" x14ac:dyDescent="0.2">
      <c r="A396" s="225" t="s">
        <v>731</v>
      </c>
      <c r="B396" s="225" t="s">
        <v>732</v>
      </c>
      <c r="C396" s="226" t="s">
        <v>781</v>
      </c>
      <c r="D396" s="227" t="s">
        <v>288</v>
      </c>
      <c r="E396" s="228">
        <v>2700.0050000000001</v>
      </c>
      <c r="F396" s="229" t="s">
        <v>734</v>
      </c>
    </row>
    <row r="397" spans="1:6" x14ac:dyDescent="0.2">
      <c r="A397" s="225" t="s">
        <v>731</v>
      </c>
      <c r="B397" s="225" t="s">
        <v>732</v>
      </c>
      <c r="C397" s="226" t="s">
        <v>782</v>
      </c>
      <c r="D397" s="227" t="s">
        <v>288</v>
      </c>
      <c r="E397" s="228">
        <v>9.9946000000000002</v>
      </c>
      <c r="F397" s="229" t="s">
        <v>734</v>
      </c>
    </row>
    <row r="398" spans="1:6" ht="24.75" customHeight="1" x14ac:dyDescent="0.2">
      <c r="A398" s="225" t="s">
        <v>731</v>
      </c>
      <c r="B398" s="225" t="s">
        <v>732</v>
      </c>
      <c r="C398" s="226" t="s">
        <v>783</v>
      </c>
      <c r="D398" s="227" t="s">
        <v>288</v>
      </c>
      <c r="E398" s="228">
        <v>35.4</v>
      </c>
      <c r="F398" s="229" t="s">
        <v>734</v>
      </c>
    </row>
    <row r="399" spans="1:6" ht="24" x14ac:dyDescent="0.2">
      <c r="A399" s="225" t="s">
        <v>731</v>
      </c>
      <c r="B399" s="225" t="s">
        <v>732</v>
      </c>
      <c r="C399" s="226" t="s">
        <v>784</v>
      </c>
      <c r="D399" s="227" t="s">
        <v>288</v>
      </c>
      <c r="E399" s="228">
        <v>1184.72</v>
      </c>
      <c r="F399" s="229" t="s">
        <v>734</v>
      </c>
    </row>
    <row r="400" spans="1:6" ht="24" x14ac:dyDescent="0.2">
      <c r="A400" s="225" t="s">
        <v>731</v>
      </c>
      <c r="B400" s="225" t="s">
        <v>732</v>
      </c>
      <c r="C400" s="226" t="s">
        <v>785</v>
      </c>
      <c r="D400" s="227" t="s">
        <v>288</v>
      </c>
      <c r="E400" s="228">
        <v>2265.6</v>
      </c>
      <c r="F400" s="229" t="s">
        <v>734</v>
      </c>
    </row>
    <row r="401" spans="1:6" x14ac:dyDescent="0.2">
      <c r="A401" s="225" t="s">
        <v>731</v>
      </c>
      <c r="B401" s="225" t="s">
        <v>732</v>
      </c>
      <c r="C401" s="226" t="s">
        <v>786</v>
      </c>
      <c r="D401" s="227" t="s">
        <v>288</v>
      </c>
      <c r="E401" s="228">
        <v>13.3222</v>
      </c>
      <c r="F401" s="229" t="s">
        <v>734</v>
      </c>
    </row>
    <row r="402" spans="1:6" x14ac:dyDescent="0.2">
      <c r="A402" s="225" t="s">
        <v>731</v>
      </c>
      <c r="B402" s="225" t="s">
        <v>732</v>
      </c>
      <c r="C402" s="226" t="s">
        <v>787</v>
      </c>
      <c r="D402" s="227" t="s">
        <v>288</v>
      </c>
      <c r="E402" s="228">
        <v>107.675</v>
      </c>
      <c r="F402" s="229" t="s">
        <v>734</v>
      </c>
    </row>
    <row r="403" spans="1:6" ht="21.75" customHeight="1" x14ac:dyDescent="0.2">
      <c r="A403" s="225" t="s">
        <v>731</v>
      </c>
      <c r="B403" s="225" t="s">
        <v>732</v>
      </c>
      <c r="C403" s="226" t="s">
        <v>788</v>
      </c>
      <c r="D403" s="227" t="s">
        <v>288</v>
      </c>
      <c r="E403" s="228">
        <v>21.771000000000001</v>
      </c>
      <c r="F403" s="229" t="s">
        <v>734</v>
      </c>
    </row>
    <row r="404" spans="1:6" x14ac:dyDescent="0.2">
      <c r="A404" s="225" t="s">
        <v>731</v>
      </c>
      <c r="B404" s="225" t="s">
        <v>732</v>
      </c>
      <c r="C404" s="226" t="s">
        <v>789</v>
      </c>
      <c r="D404" s="227" t="s">
        <v>288</v>
      </c>
      <c r="E404" s="228">
        <v>7.8470000000000004</v>
      </c>
      <c r="F404" s="229" t="s">
        <v>734</v>
      </c>
    </row>
    <row r="405" spans="1:6" ht="24" x14ac:dyDescent="0.2">
      <c r="A405" s="225" t="s">
        <v>731</v>
      </c>
      <c r="B405" s="225" t="s">
        <v>732</v>
      </c>
      <c r="C405" s="226" t="s">
        <v>790</v>
      </c>
      <c r="D405" s="227" t="s">
        <v>288</v>
      </c>
      <c r="E405" s="228">
        <v>885.4</v>
      </c>
      <c r="F405" s="229" t="s">
        <v>734</v>
      </c>
    </row>
    <row r="406" spans="1:6" ht="24" x14ac:dyDescent="0.2">
      <c r="A406" s="225" t="s">
        <v>731</v>
      </c>
      <c r="B406" s="225" t="s">
        <v>732</v>
      </c>
      <c r="C406" s="226" t="s">
        <v>791</v>
      </c>
      <c r="D406" s="227" t="s">
        <v>288</v>
      </c>
      <c r="E406" s="228">
        <v>880.95249999999999</v>
      </c>
      <c r="F406" s="229" t="s">
        <v>734</v>
      </c>
    </row>
    <row r="407" spans="1:6" ht="24" x14ac:dyDescent="0.2">
      <c r="A407" s="225" t="s">
        <v>731</v>
      </c>
      <c r="B407" s="225" t="s">
        <v>732</v>
      </c>
      <c r="C407" s="226" t="s">
        <v>792</v>
      </c>
      <c r="D407" s="227" t="s">
        <v>288</v>
      </c>
      <c r="E407" s="228">
        <v>889.42600000000004</v>
      </c>
      <c r="F407" s="229" t="s">
        <v>734</v>
      </c>
    </row>
    <row r="408" spans="1:6" x14ac:dyDescent="0.2">
      <c r="A408" s="225" t="s">
        <v>731</v>
      </c>
      <c r="B408" s="225" t="s">
        <v>732</v>
      </c>
      <c r="C408" s="226" t="s">
        <v>793</v>
      </c>
      <c r="D408" s="227" t="s">
        <v>288</v>
      </c>
      <c r="E408" s="228">
        <v>20.001000000000001</v>
      </c>
      <c r="F408" s="229" t="s">
        <v>734</v>
      </c>
    </row>
    <row r="409" spans="1:6" ht="15.95" customHeight="1" x14ac:dyDescent="0.2">
      <c r="A409" s="225" t="s">
        <v>731</v>
      </c>
      <c r="B409" s="225" t="s">
        <v>732</v>
      </c>
      <c r="C409" s="229" t="s">
        <v>794</v>
      </c>
      <c r="D409" s="227" t="s">
        <v>288</v>
      </c>
      <c r="E409" s="232">
        <v>5750.01</v>
      </c>
      <c r="F409" s="229" t="s">
        <v>734</v>
      </c>
    </row>
    <row r="410" spans="1:6" ht="24" x14ac:dyDescent="0.2">
      <c r="A410" s="225" t="s">
        <v>731</v>
      </c>
      <c r="B410" s="225" t="s">
        <v>732</v>
      </c>
      <c r="C410" s="226" t="s">
        <v>795</v>
      </c>
      <c r="D410" s="227" t="s">
        <v>288</v>
      </c>
      <c r="E410" s="228">
        <v>4500.0006000000003</v>
      </c>
      <c r="F410" s="229" t="s">
        <v>734</v>
      </c>
    </row>
    <row r="411" spans="1:6" x14ac:dyDescent="0.2">
      <c r="A411" s="225" t="s">
        <v>731</v>
      </c>
      <c r="B411" s="225" t="s">
        <v>732</v>
      </c>
      <c r="C411" s="226" t="s">
        <v>796</v>
      </c>
      <c r="D411" s="227" t="s">
        <v>686</v>
      </c>
      <c r="E411" s="228">
        <v>206.5</v>
      </c>
      <c r="F411" s="229" t="s">
        <v>734</v>
      </c>
    </row>
    <row r="412" spans="1:6" x14ac:dyDescent="0.2">
      <c r="A412" s="225" t="s">
        <v>731</v>
      </c>
      <c r="B412" s="225" t="s">
        <v>732</v>
      </c>
      <c r="C412" s="226" t="s">
        <v>797</v>
      </c>
      <c r="D412" s="227" t="s">
        <v>288</v>
      </c>
      <c r="E412" s="228">
        <v>144.9984</v>
      </c>
      <c r="F412" s="229" t="s">
        <v>734</v>
      </c>
    </row>
    <row r="413" spans="1:6" x14ac:dyDescent="0.2">
      <c r="A413" s="225" t="s">
        <v>731</v>
      </c>
      <c r="B413" s="225" t="s">
        <v>732</v>
      </c>
      <c r="C413" s="226" t="s">
        <v>798</v>
      </c>
      <c r="D413" s="227" t="s">
        <v>288</v>
      </c>
      <c r="E413" s="228">
        <v>1407.74</v>
      </c>
      <c r="F413" s="229" t="s">
        <v>734</v>
      </c>
    </row>
    <row r="414" spans="1:6" x14ac:dyDescent="0.2">
      <c r="A414" s="225" t="s">
        <v>731</v>
      </c>
      <c r="B414" s="225" t="s">
        <v>732</v>
      </c>
      <c r="C414" s="226" t="s">
        <v>799</v>
      </c>
      <c r="D414" s="227" t="s">
        <v>315</v>
      </c>
      <c r="E414" s="228">
        <v>71.98</v>
      </c>
      <c r="F414" s="229" t="s">
        <v>734</v>
      </c>
    </row>
    <row r="415" spans="1:6" x14ac:dyDescent="0.2">
      <c r="A415" s="225" t="s">
        <v>731</v>
      </c>
      <c r="B415" s="225" t="s">
        <v>732</v>
      </c>
      <c r="C415" s="226" t="s">
        <v>800</v>
      </c>
      <c r="D415" s="227" t="s">
        <v>288</v>
      </c>
      <c r="E415" s="228">
        <v>55</v>
      </c>
      <c r="F415" s="229" t="s">
        <v>734</v>
      </c>
    </row>
    <row r="416" spans="1:6" x14ac:dyDescent="0.2">
      <c r="A416" s="225" t="s">
        <v>731</v>
      </c>
      <c r="B416" s="225" t="s">
        <v>732</v>
      </c>
      <c r="C416" s="226" t="s">
        <v>801</v>
      </c>
      <c r="D416" s="227" t="s">
        <v>288</v>
      </c>
      <c r="E416" s="228">
        <v>55</v>
      </c>
      <c r="F416" s="229" t="s">
        <v>734</v>
      </c>
    </row>
    <row r="417" spans="1:6" x14ac:dyDescent="0.2">
      <c r="A417" s="225" t="s">
        <v>731</v>
      </c>
      <c r="B417" s="225" t="s">
        <v>732</v>
      </c>
      <c r="C417" s="226" t="s">
        <v>802</v>
      </c>
      <c r="D417" s="227" t="s">
        <v>686</v>
      </c>
      <c r="E417" s="228">
        <v>72.5</v>
      </c>
      <c r="F417" s="229" t="s">
        <v>734</v>
      </c>
    </row>
    <row r="418" spans="1:6" x14ac:dyDescent="0.2">
      <c r="A418" s="225" t="s">
        <v>731</v>
      </c>
      <c r="B418" s="225" t="s">
        <v>732</v>
      </c>
      <c r="C418" s="226" t="s">
        <v>803</v>
      </c>
      <c r="D418" s="227" t="s">
        <v>288</v>
      </c>
      <c r="E418" s="228">
        <v>50</v>
      </c>
      <c r="F418" s="229" t="s">
        <v>734</v>
      </c>
    </row>
    <row r="419" spans="1:6" x14ac:dyDescent="0.2">
      <c r="A419" s="225" t="s">
        <v>731</v>
      </c>
      <c r="B419" s="225" t="s">
        <v>732</v>
      </c>
      <c r="C419" s="226" t="s">
        <v>804</v>
      </c>
      <c r="D419" s="227" t="s">
        <v>288</v>
      </c>
      <c r="E419" s="228">
        <v>1121</v>
      </c>
      <c r="F419" s="229" t="s">
        <v>734</v>
      </c>
    </row>
    <row r="420" spans="1:6" x14ac:dyDescent="0.2">
      <c r="A420" s="225" t="s">
        <v>731</v>
      </c>
      <c r="B420" s="225" t="s">
        <v>732</v>
      </c>
      <c r="C420" s="226" t="s">
        <v>805</v>
      </c>
      <c r="D420" s="227" t="s">
        <v>288</v>
      </c>
      <c r="E420" s="228">
        <v>254.99799999999999</v>
      </c>
      <c r="F420" s="229" t="s">
        <v>734</v>
      </c>
    </row>
    <row r="421" spans="1:6" x14ac:dyDescent="0.2">
      <c r="A421" s="225" t="s">
        <v>731</v>
      </c>
      <c r="B421" s="225" t="s">
        <v>732</v>
      </c>
      <c r="C421" s="226" t="s">
        <v>805</v>
      </c>
      <c r="D421" s="227" t="s">
        <v>288</v>
      </c>
      <c r="E421" s="228">
        <v>365.8</v>
      </c>
      <c r="F421" s="229" t="s">
        <v>734</v>
      </c>
    </row>
    <row r="422" spans="1:6" x14ac:dyDescent="0.2">
      <c r="A422" s="225" t="s">
        <v>731</v>
      </c>
      <c r="B422" s="225" t="s">
        <v>732</v>
      </c>
      <c r="C422" s="229" t="s">
        <v>806</v>
      </c>
      <c r="D422" s="227" t="s">
        <v>288</v>
      </c>
      <c r="E422" s="232">
        <v>498.99799999999999</v>
      </c>
      <c r="F422" s="229" t="s">
        <v>734</v>
      </c>
    </row>
    <row r="423" spans="1:6" ht="24" x14ac:dyDescent="0.2">
      <c r="A423" s="225" t="s">
        <v>731</v>
      </c>
      <c r="B423" s="225" t="s">
        <v>732</v>
      </c>
      <c r="C423" s="226" t="s">
        <v>807</v>
      </c>
      <c r="D423" s="227" t="s">
        <v>288</v>
      </c>
      <c r="E423" s="228">
        <v>10.9976</v>
      </c>
      <c r="F423" s="229" t="s">
        <v>734</v>
      </c>
    </row>
    <row r="424" spans="1:6" ht="24" x14ac:dyDescent="0.2">
      <c r="A424" s="225" t="s">
        <v>731</v>
      </c>
      <c r="B424" s="225" t="s">
        <v>732</v>
      </c>
      <c r="C424" s="226" t="s">
        <v>808</v>
      </c>
      <c r="D424" s="227" t="s">
        <v>288</v>
      </c>
      <c r="E424" s="228">
        <v>53.1</v>
      </c>
      <c r="F424" s="229" t="s">
        <v>734</v>
      </c>
    </row>
    <row r="425" spans="1:6" ht="24" x14ac:dyDescent="0.2">
      <c r="A425" s="225" t="s">
        <v>731</v>
      </c>
      <c r="B425" s="225" t="s">
        <v>732</v>
      </c>
      <c r="C425" s="226" t="s">
        <v>809</v>
      </c>
      <c r="D425" s="227" t="s">
        <v>288</v>
      </c>
      <c r="E425" s="228">
        <v>916.505</v>
      </c>
      <c r="F425" s="229" t="s">
        <v>734</v>
      </c>
    </row>
    <row r="426" spans="1:6" ht="24" x14ac:dyDescent="0.2">
      <c r="A426" s="225" t="s">
        <v>731</v>
      </c>
      <c r="B426" s="225" t="s">
        <v>732</v>
      </c>
      <c r="C426" s="226" t="s">
        <v>810</v>
      </c>
      <c r="D426" s="227" t="s">
        <v>288</v>
      </c>
      <c r="E426" s="228">
        <v>5015</v>
      </c>
      <c r="F426" s="229" t="s">
        <v>734</v>
      </c>
    </row>
    <row r="427" spans="1:6" ht="24" x14ac:dyDescent="0.2">
      <c r="A427" s="225" t="s">
        <v>731</v>
      </c>
      <c r="B427" s="225" t="s">
        <v>732</v>
      </c>
      <c r="C427" s="226" t="s">
        <v>811</v>
      </c>
      <c r="D427" s="227" t="s">
        <v>288</v>
      </c>
      <c r="E427" s="228">
        <v>10584.6</v>
      </c>
      <c r="F427" s="229" t="s">
        <v>734</v>
      </c>
    </row>
    <row r="428" spans="1:6" x14ac:dyDescent="0.2">
      <c r="A428" s="225" t="s">
        <v>731</v>
      </c>
      <c r="B428" s="225" t="s">
        <v>732</v>
      </c>
      <c r="C428" s="226" t="s">
        <v>812</v>
      </c>
      <c r="D428" s="227" t="s">
        <v>288</v>
      </c>
      <c r="E428" s="228">
        <v>8.85</v>
      </c>
      <c r="F428" s="229" t="s">
        <v>734</v>
      </c>
    </row>
    <row r="429" spans="1:6" x14ac:dyDescent="0.2">
      <c r="A429" s="225" t="s">
        <v>731</v>
      </c>
      <c r="B429" s="225" t="s">
        <v>732</v>
      </c>
      <c r="C429" s="226" t="s">
        <v>813</v>
      </c>
      <c r="D429" s="227" t="s">
        <v>288</v>
      </c>
      <c r="E429" s="228">
        <v>26.55</v>
      </c>
      <c r="F429" s="229" t="s">
        <v>734</v>
      </c>
    </row>
    <row r="430" spans="1:6" x14ac:dyDescent="0.2">
      <c r="A430" s="225" t="s">
        <v>731</v>
      </c>
      <c r="B430" s="225" t="s">
        <v>732</v>
      </c>
      <c r="C430" s="226" t="s">
        <v>814</v>
      </c>
      <c r="D430" s="227" t="s">
        <v>288</v>
      </c>
      <c r="E430" s="228">
        <v>71.98</v>
      </c>
      <c r="F430" s="229" t="s">
        <v>734</v>
      </c>
    </row>
    <row r="431" spans="1:6" x14ac:dyDescent="0.2">
      <c r="A431" s="225" t="s">
        <v>731</v>
      </c>
      <c r="B431" s="225" t="s">
        <v>732</v>
      </c>
      <c r="C431" s="226" t="s">
        <v>815</v>
      </c>
      <c r="D431" s="227" t="s">
        <v>288</v>
      </c>
      <c r="E431" s="228">
        <v>278.77499999999998</v>
      </c>
      <c r="F431" s="229" t="s">
        <v>734</v>
      </c>
    </row>
    <row r="432" spans="1:6" x14ac:dyDescent="0.2">
      <c r="A432" s="225" t="s">
        <v>731</v>
      </c>
      <c r="B432" s="225" t="s">
        <v>732</v>
      </c>
      <c r="C432" s="226" t="s">
        <v>816</v>
      </c>
      <c r="D432" s="227" t="s">
        <v>288</v>
      </c>
      <c r="E432" s="228">
        <v>32.001600000000003</v>
      </c>
      <c r="F432" s="229" t="s">
        <v>734</v>
      </c>
    </row>
    <row r="433" spans="1:6" x14ac:dyDescent="0.2">
      <c r="A433" s="225" t="s">
        <v>731</v>
      </c>
      <c r="B433" s="225" t="s">
        <v>732</v>
      </c>
      <c r="C433" s="226" t="s">
        <v>817</v>
      </c>
      <c r="D433" s="227" t="s">
        <v>288</v>
      </c>
      <c r="E433" s="228">
        <v>33.04</v>
      </c>
      <c r="F433" s="229" t="s">
        <v>734</v>
      </c>
    </row>
    <row r="434" spans="1:6" x14ac:dyDescent="0.2">
      <c r="A434" s="225" t="s">
        <v>731</v>
      </c>
      <c r="B434" s="225" t="s">
        <v>732</v>
      </c>
      <c r="C434" s="226" t="s">
        <v>818</v>
      </c>
      <c r="D434" s="227" t="s">
        <v>288</v>
      </c>
      <c r="E434" s="228">
        <v>24.78</v>
      </c>
      <c r="F434" s="229" t="s">
        <v>734</v>
      </c>
    </row>
    <row r="435" spans="1:6" x14ac:dyDescent="0.2">
      <c r="A435" s="225" t="s">
        <v>731</v>
      </c>
      <c r="B435" s="225" t="s">
        <v>732</v>
      </c>
      <c r="C435" s="226" t="s">
        <v>819</v>
      </c>
      <c r="D435" s="227" t="s">
        <v>288</v>
      </c>
      <c r="E435" s="228">
        <v>21.24</v>
      </c>
      <c r="F435" s="229" t="s">
        <v>734</v>
      </c>
    </row>
    <row r="436" spans="1:6" ht="24" x14ac:dyDescent="0.2">
      <c r="A436" s="225" t="s">
        <v>731</v>
      </c>
      <c r="B436" s="225" t="s">
        <v>732</v>
      </c>
      <c r="C436" s="226" t="s">
        <v>820</v>
      </c>
      <c r="D436" s="227" t="s">
        <v>288</v>
      </c>
      <c r="E436" s="228">
        <v>8379.4282999999996</v>
      </c>
      <c r="F436" s="229" t="s">
        <v>734</v>
      </c>
    </row>
    <row r="437" spans="1:6" ht="24" x14ac:dyDescent="0.2">
      <c r="A437" s="225" t="s">
        <v>731</v>
      </c>
      <c r="B437" s="225" t="s">
        <v>732</v>
      </c>
      <c r="C437" s="226" t="s">
        <v>821</v>
      </c>
      <c r="D437" s="227" t="s">
        <v>288</v>
      </c>
      <c r="E437" s="228">
        <v>3100.0016999999998</v>
      </c>
      <c r="F437" s="229" t="s">
        <v>734</v>
      </c>
    </row>
    <row r="438" spans="1:6" ht="24" x14ac:dyDescent="0.2">
      <c r="A438" s="225" t="s">
        <v>731</v>
      </c>
      <c r="B438" s="225" t="s">
        <v>732</v>
      </c>
      <c r="C438" s="226" t="s">
        <v>822</v>
      </c>
      <c r="D438" s="227" t="s">
        <v>288</v>
      </c>
      <c r="E438" s="228">
        <v>7601.18</v>
      </c>
      <c r="F438" s="229" t="s">
        <v>734</v>
      </c>
    </row>
    <row r="439" spans="1:6" x14ac:dyDescent="0.2">
      <c r="A439" s="225" t="s">
        <v>731</v>
      </c>
      <c r="B439" s="225" t="s">
        <v>732</v>
      </c>
      <c r="C439" s="226" t="s">
        <v>823</v>
      </c>
      <c r="D439" s="227" t="s">
        <v>288</v>
      </c>
      <c r="E439" s="228">
        <v>5.31</v>
      </c>
      <c r="F439" s="229" t="s">
        <v>734</v>
      </c>
    </row>
    <row r="440" spans="1:6" x14ac:dyDescent="0.2">
      <c r="A440" s="225" t="s">
        <v>731</v>
      </c>
      <c r="B440" s="225" t="s">
        <v>732</v>
      </c>
      <c r="C440" s="226" t="s">
        <v>824</v>
      </c>
      <c r="D440" s="227" t="s">
        <v>288</v>
      </c>
      <c r="E440" s="228">
        <v>9.6760000000000002</v>
      </c>
      <c r="F440" s="229" t="s">
        <v>734</v>
      </c>
    </row>
    <row r="441" spans="1:6" x14ac:dyDescent="0.2">
      <c r="A441" s="225" t="s">
        <v>731</v>
      </c>
      <c r="B441" s="225" t="s">
        <v>732</v>
      </c>
      <c r="C441" s="226" t="s">
        <v>825</v>
      </c>
      <c r="D441" s="227" t="s">
        <v>288</v>
      </c>
      <c r="E441" s="228">
        <v>25.924600000000002</v>
      </c>
      <c r="F441" s="229" t="s">
        <v>734</v>
      </c>
    </row>
    <row r="442" spans="1:6" x14ac:dyDescent="0.2">
      <c r="A442" s="225" t="s">
        <v>731</v>
      </c>
      <c r="B442" s="225" t="s">
        <v>732</v>
      </c>
      <c r="C442" s="226" t="s">
        <v>826</v>
      </c>
      <c r="D442" s="227" t="s">
        <v>288</v>
      </c>
      <c r="E442" s="228">
        <v>4163.9250000000002</v>
      </c>
      <c r="F442" s="229" t="s">
        <v>734</v>
      </c>
    </row>
    <row r="443" spans="1:6" x14ac:dyDescent="0.2">
      <c r="A443" s="225" t="s">
        <v>731</v>
      </c>
      <c r="B443" s="225" t="s">
        <v>732</v>
      </c>
      <c r="C443" s="226" t="s">
        <v>827</v>
      </c>
      <c r="D443" s="227" t="s">
        <v>288</v>
      </c>
      <c r="E443" s="228">
        <v>15.34</v>
      </c>
      <c r="F443" s="229" t="s">
        <v>734</v>
      </c>
    </row>
    <row r="444" spans="1:6" x14ac:dyDescent="0.2">
      <c r="A444" s="225" t="s">
        <v>731</v>
      </c>
      <c r="B444" s="225" t="s">
        <v>732</v>
      </c>
      <c r="C444" s="226" t="s">
        <v>828</v>
      </c>
      <c r="D444" s="227" t="s">
        <v>288</v>
      </c>
      <c r="E444" s="228">
        <v>788.24</v>
      </c>
      <c r="F444" s="229" t="s">
        <v>734</v>
      </c>
    </row>
    <row r="445" spans="1:6" x14ac:dyDescent="0.2">
      <c r="A445" s="225" t="s">
        <v>731</v>
      </c>
      <c r="B445" s="225" t="s">
        <v>732</v>
      </c>
      <c r="C445" s="225" t="s">
        <v>829</v>
      </c>
      <c r="D445" s="227" t="s">
        <v>288</v>
      </c>
      <c r="E445" s="230">
        <v>1888</v>
      </c>
      <c r="F445" s="231" t="s">
        <v>734</v>
      </c>
    </row>
    <row r="446" spans="1:6" x14ac:dyDescent="0.2">
      <c r="A446" s="225" t="s">
        <v>731</v>
      </c>
      <c r="B446" s="225" t="s">
        <v>732</v>
      </c>
      <c r="C446" s="225" t="s">
        <v>830</v>
      </c>
      <c r="D446" s="227" t="s">
        <v>288</v>
      </c>
      <c r="E446" s="230">
        <v>1888</v>
      </c>
      <c r="F446" s="231" t="s">
        <v>734</v>
      </c>
    </row>
    <row r="447" spans="1:6" x14ac:dyDescent="0.2">
      <c r="A447" s="225" t="s">
        <v>731</v>
      </c>
      <c r="B447" s="225" t="s">
        <v>732</v>
      </c>
      <c r="C447" s="225" t="s">
        <v>831</v>
      </c>
      <c r="D447" s="227" t="s">
        <v>288</v>
      </c>
      <c r="E447" s="230">
        <v>1858.5</v>
      </c>
      <c r="F447" s="231" t="s">
        <v>734</v>
      </c>
    </row>
    <row r="448" spans="1:6" x14ac:dyDescent="0.2">
      <c r="A448" s="225" t="s">
        <v>731</v>
      </c>
      <c r="B448" s="225" t="s">
        <v>732</v>
      </c>
      <c r="C448" s="226" t="s">
        <v>832</v>
      </c>
      <c r="D448" s="227" t="s">
        <v>315</v>
      </c>
      <c r="E448" s="228">
        <v>27.14</v>
      </c>
      <c r="F448" s="229" t="s">
        <v>734</v>
      </c>
    </row>
    <row r="449" spans="1:6" x14ac:dyDescent="0.2">
      <c r="A449" s="225" t="s">
        <v>731</v>
      </c>
      <c r="B449" s="225" t="s">
        <v>732</v>
      </c>
      <c r="C449" s="226" t="s">
        <v>833</v>
      </c>
      <c r="D449" s="227" t="s">
        <v>288</v>
      </c>
      <c r="E449" s="228">
        <v>33.4176</v>
      </c>
      <c r="F449" s="229" t="s">
        <v>734</v>
      </c>
    </row>
    <row r="450" spans="1:6" x14ac:dyDescent="0.2">
      <c r="A450" s="225" t="s">
        <v>731</v>
      </c>
      <c r="B450" s="225" t="s">
        <v>732</v>
      </c>
      <c r="C450" s="226" t="s">
        <v>834</v>
      </c>
      <c r="D450" s="227" t="s">
        <v>288</v>
      </c>
      <c r="E450" s="228">
        <v>46.999499999999998</v>
      </c>
      <c r="F450" s="229" t="s">
        <v>734</v>
      </c>
    </row>
    <row r="451" spans="1:6" x14ac:dyDescent="0.2">
      <c r="A451" s="225" t="s">
        <v>731</v>
      </c>
      <c r="B451" s="225" t="s">
        <v>732</v>
      </c>
      <c r="C451" s="226" t="s">
        <v>835</v>
      </c>
      <c r="D451" s="227" t="s">
        <v>288</v>
      </c>
      <c r="E451" s="228">
        <v>49.206000000000003</v>
      </c>
      <c r="F451" s="229" t="s">
        <v>734</v>
      </c>
    </row>
    <row r="452" spans="1:6" x14ac:dyDescent="0.2">
      <c r="A452" s="225" t="s">
        <v>731</v>
      </c>
      <c r="B452" s="225" t="s">
        <v>732</v>
      </c>
      <c r="C452" s="226" t="s">
        <v>836</v>
      </c>
      <c r="D452" s="227" t="s">
        <v>288</v>
      </c>
      <c r="E452" s="228">
        <v>619.5</v>
      </c>
      <c r="F452" s="229" t="s">
        <v>734</v>
      </c>
    </row>
    <row r="453" spans="1:6" ht="18" customHeight="1" x14ac:dyDescent="0.2">
      <c r="A453" s="225" t="s">
        <v>731</v>
      </c>
      <c r="B453" s="225" t="s">
        <v>732</v>
      </c>
      <c r="C453" s="226" t="s">
        <v>837</v>
      </c>
      <c r="D453" s="227" t="s">
        <v>288</v>
      </c>
      <c r="E453" s="228">
        <v>49.607300000000002</v>
      </c>
      <c r="F453" s="229" t="s">
        <v>734</v>
      </c>
    </row>
    <row r="454" spans="1:6" x14ac:dyDescent="0.2">
      <c r="A454" s="225" t="s">
        <v>731</v>
      </c>
      <c r="B454" s="225" t="s">
        <v>732</v>
      </c>
      <c r="C454" s="226" t="s">
        <v>838</v>
      </c>
      <c r="D454" s="227" t="s">
        <v>288</v>
      </c>
      <c r="E454" s="228">
        <v>1362.9</v>
      </c>
      <c r="F454" s="229" t="s">
        <v>734</v>
      </c>
    </row>
    <row r="455" spans="1:6" x14ac:dyDescent="0.2">
      <c r="A455" s="225" t="s">
        <v>731</v>
      </c>
      <c r="B455" s="225" t="s">
        <v>732</v>
      </c>
      <c r="C455" s="226" t="s">
        <v>839</v>
      </c>
      <c r="D455" s="227" t="s">
        <v>288</v>
      </c>
      <c r="E455" s="228">
        <v>114.46</v>
      </c>
      <c r="F455" s="229" t="s">
        <v>734</v>
      </c>
    </row>
    <row r="456" spans="1:6" ht="18.95" customHeight="1" x14ac:dyDescent="0.2">
      <c r="A456" s="225" t="s">
        <v>731</v>
      </c>
      <c r="B456" s="225" t="s">
        <v>732</v>
      </c>
      <c r="C456" s="226" t="s">
        <v>840</v>
      </c>
      <c r="D456" s="227" t="s">
        <v>288</v>
      </c>
      <c r="E456" s="228">
        <v>4399.9949999999999</v>
      </c>
      <c r="F456" s="229" t="s">
        <v>734</v>
      </c>
    </row>
    <row r="457" spans="1:6" ht="18.95" customHeight="1" x14ac:dyDescent="0.2">
      <c r="A457" s="225" t="s">
        <v>731</v>
      </c>
      <c r="B457" s="225" t="s">
        <v>732</v>
      </c>
      <c r="C457" s="226" t="s">
        <v>841</v>
      </c>
      <c r="D457" s="227" t="s">
        <v>288</v>
      </c>
      <c r="E457" s="228">
        <v>2242</v>
      </c>
      <c r="F457" s="229" t="s">
        <v>734</v>
      </c>
    </row>
    <row r="458" spans="1:6" ht="18.95" customHeight="1" x14ac:dyDescent="0.2">
      <c r="A458" s="225" t="s">
        <v>731</v>
      </c>
      <c r="B458" s="225" t="s">
        <v>732</v>
      </c>
      <c r="C458" s="226" t="s">
        <v>842</v>
      </c>
      <c r="D458" s="227" t="s">
        <v>288</v>
      </c>
      <c r="E458" s="228">
        <v>1982.4</v>
      </c>
      <c r="F458" s="229" t="s">
        <v>734</v>
      </c>
    </row>
    <row r="459" spans="1:6" ht="24" x14ac:dyDescent="0.2">
      <c r="A459" s="225" t="s">
        <v>731</v>
      </c>
      <c r="B459" s="225" t="s">
        <v>732</v>
      </c>
      <c r="C459" s="226" t="s">
        <v>843</v>
      </c>
      <c r="D459" s="227" t="s">
        <v>288</v>
      </c>
      <c r="E459" s="228">
        <v>2006</v>
      </c>
      <c r="F459" s="229" t="s">
        <v>734</v>
      </c>
    </row>
    <row r="460" spans="1:6" ht="15" customHeight="1" x14ac:dyDescent="0.2">
      <c r="A460" s="225" t="s">
        <v>731</v>
      </c>
      <c r="B460" s="225" t="s">
        <v>732</v>
      </c>
      <c r="C460" s="226" t="s">
        <v>844</v>
      </c>
      <c r="D460" s="227" t="s">
        <v>288</v>
      </c>
      <c r="E460" s="228">
        <v>3186</v>
      </c>
      <c r="F460" s="229" t="s">
        <v>734</v>
      </c>
    </row>
    <row r="461" spans="1:6" ht="24" x14ac:dyDescent="0.2">
      <c r="A461" s="225" t="s">
        <v>731</v>
      </c>
      <c r="B461" s="225" t="s">
        <v>732</v>
      </c>
      <c r="C461" s="226" t="s">
        <v>845</v>
      </c>
      <c r="D461" s="227" t="s">
        <v>288</v>
      </c>
      <c r="E461" s="228">
        <v>2908.2525000000001</v>
      </c>
      <c r="F461" s="229" t="s">
        <v>734</v>
      </c>
    </row>
    <row r="462" spans="1:6" ht="20.25" customHeight="1" x14ac:dyDescent="0.2">
      <c r="A462" s="225" t="s">
        <v>731</v>
      </c>
      <c r="B462" s="225" t="s">
        <v>732</v>
      </c>
      <c r="C462" s="226" t="s">
        <v>846</v>
      </c>
      <c r="D462" s="227" t="s">
        <v>288</v>
      </c>
      <c r="E462" s="228">
        <v>4979.6000000000004</v>
      </c>
      <c r="F462" s="229" t="s">
        <v>734</v>
      </c>
    </row>
    <row r="463" spans="1:6" ht="21.75" customHeight="1" x14ac:dyDescent="0.2">
      <c r="A463" s="225" t="s">
        <v>731</v>
      </c>
      <c r="B463" s="225" t="s">
        <v>732</v>
      </c>
      <c r="C463" s="226" t="s">
        <v>847</v>
      </c>
      <c r="D463" s="227" t="s">
        <v>288</v>
      </c>
      <c r="E463" s="228">
        <v>4248</v>
      </c>
      <c r="F463" s="229" t="s">
        <v>734</v>
      </c>
    </row>
    <row r="464" spans="1:6" ht="21.75" customHeight="1" x14ac:dyDescent="0.2">
      <c r="A464" s="225" t="s">
        <v>731</v>
      </c>
      <c r="B464" s="225" t="s">
        <v>732</v>
      </c>
      <c r="C464" s="226" t="s">
        <v>848</v>
      </c>
      <c r="D464" s="227" t="s">
        <v>288</v>
      </c>
      <c r="E464" s="228">
        <v>2419</v>
      </c>
      <c r="F464" s="229" t="s">
        <v>734</v>
      </c>
    </row>
    <row r="465" spans="1:6" ht="15" customHeight="1" x14ac:dyDescent="0.2">
      <c r="A465" s="225" t="s">
        <v>731</v>
      </c>
      <c r="B465" s="225" t="s">
        <v>732</v>
      </c>
      <c r="C465" s="226" t="s">
        <v>849</v>
      </c>
      <c r="D465" s="227" t="s">
        <v>288</v>
      </c>
      <c r="E465" s="228">
        <v>5015</v>
      </c>
      <c r="F465" s="229" t="s">
        <v>734</v>
      </c>
    </row>
    <row r="466" spans="1:6" ht="17.100000000000001" customHeight="1" x14ac:dyDescent="0.2">
      <c r="A466" s="225" t="s">
        <v>731</v>
      </c>
      <c r="B466" s="225" t="s">
        <v>732</v>
      </c>
      <c r="C466" s="226" t="s">
        <v>850</v>
      </c>
      <c r="D466" s="227" t="s">
        <v>288</v>
      </c>
      <c r="E466" s="228">
        <v>4398.45</v>
      </c>
      <c r="F466" s="229" t="s">
        <v>734</v>
      </c>
    </row>
    <row r="467" spans="1:6" ht="14.1" customHeight="1" x14ac:dyDescent="0.2">
      <c r="A467" s="225" t="s">
        <v>731</v>
      </c>
      <c r="B467" s="225" t="s">
        <v>732</v>
      </c>
      <c r="C467" s="226" t="s">
        <v>851</v>
      </c>
      <c r="D467" s="227" t="s">
        <v>288</v>
      </c>
      <c r="E467" s="228">
        <v>8142</v>
      </c>
      <c r="F467" s="229" t="s">
        <v>734</v>
      </c>
    </row>
    <row r="468" spans="1:6" ht="14.1" customHeight="1" x14ac:dyDescent="0.2">
      <c r="A468" s="225" t="s">
        <v>731</v>
      </c>
      <c r="B468" s="225" t="s">
        <v>732</v>
      </c>
      <c r="C468" s="226" t="s">
        <v>852</v>
      </c>
      <c r="D468" s="227" t="s">
        <v>288</v>
      </c>
      <c r="E468" s="228">
        <v>6608</v>
      </c>
      <c r="F468" s="229" t="s">
        <v>734</v>
      </c>
    </row>
    <row r="469" spans="1:6" ht="15" customHeight="1" x14ac:dyDescent="0.2">
      <c r="A469" s="225" t="s">
        <v>731</v>
      </c>
      <c r="B469" s="225" t="s">
        <v>732</v>
      </c>
      <c r="C469" s="226" t="s">
        <v>853</v>
      </c>
      <c r="D469" s="227" t="s">
        <v>288</v>
      </c>
      <c r="E469" s="228">
        <v>1899.8</v>
      </c>
      <c r="F469" s="229" t="s">
        <v>734</v>
      </c>
    </row>
    <row r="470" spans="1:6" ht="24" x14ac:dyDescent="0.2">
      <c r="A470" s="225" t="s">
        <v>731</v>
      </c>
      <c r="B470" s="225" t="s">
        <v>732</v>
      </c>
      <c r="C470" s="226" t="s">
        <v>854</v>
      </c>
      <c r="D470" s="227" t="s">
        <v>288</v>
      </c>
      <c r="E470" s="228">
        <v>7788</v>
      </c>
      <c r="F470" s="229" t="s">
        <v>734</v>
      </c>
    </row>
    <row r="471" spans="1:6" ht="24" x14ac:dyDescent="0.2">
      <c r="A471" s="225" t="s">
        <v>731</v>
      </c>
      <c r="B471" s="225" t="s">
        <v>732</v>
      </c>
      <c r="C471" s="226" t="s">
        <v>855</v>
      </c>
      <c r="D471" s="227" t="s">
        <v>288</v>
      </c>
      <c r="E471" s="228">
        <v>8732</v>
      </c>
      <c r="F471" s="229" t="s">
        <v>734</v>
      </c>
    </row>
    <row r="472" spans="1:6" ht="14.1" customHeight="1" x14ac:dyDescent="0.2">
      <c r="A472" s="225" t="s">
        <v>731</v>
      </c>
      <c r="B472" s="225" t="s">
        <v>732</v>
      </c>
      <c r="C472" s="226" t="s">
        <v>856</v>
      </c>
      <c r="D472" s="227" t="s">
        <v>288</v>
      </c>
      <c r="E472" s="228">
        <v>1911.01</v>
      </c>
      <c r="F472" s="229" t="s">
        <v>734</v>
      </c>
    </row>
    <row r="473" spans="1:6" ht="14.1" customHeight="1" x14ac:dyDescent="0.2">
      <c r="A473" s="225" t="s">
        <v>731</v>
      </c>
      <c r="B473" s="225" t="s">
        <v>732</v>
      </c>
      <c r="C473" s="226" t="s">
        <v>857</v>
      </c>
      <c r="D473" s="227" t="s">
        <v>288</v>
      </c>
      <c r="E473" s="228">
        <v>7670</v>
      </c>
      <c r="F473" s="229" t="s">
        <v>734</v>
      </c>
    </row>
    <row r="474" spans="1:6" ht="15.95" customHeight="1" x14ac:dyDescent="0.2">
      <c r="A474" s="225" t="s">
        <v>731</v>
      </c>
      <c r="B474" s="225" t="s">
        <v>732</v>
      </c>
      <c r="C474" s="226" t="s">
        <v>858</v>
      </c>
      <c r="D474" s="227" t="s">
        <v>288</v>
      </c>
      <c r="E474" s="228">
        <v>14.75</v>
      </c>
      <c r="F474" s="229" t="s">
        <v>734</v>
      </c>
    </row>
    <row r="475" spans="1:6" ht="15.95" customHeight="1" x14ac:dyDescent="0.2">
      <c r="A475" s="225" t="s">
        <v>731</v>
      </c>
      <c r="B475" s="225" t="s">
        <v>732</v>
      </c>
      <c r="C475" s="226" t="s">
        <v>859</v>
      </c>
      <c r="D475" s="227" t="s">
        <v>288</v>
      </c>
      <c r="E475" s="228">
        <v>233.64</v>
      </c>
      <c r="F475" s="229" t="s">
        <v>734</v>
      </c>
    </row>
    <row r="476" spans="1:6" ht="15" customHeight="1" x14ac:dyDescent="0.2">
      <c r="A476" s="233" t="s">
        <v>860</v>
      </c>
      <c r="B476" s="233" t="s">
        <v>861</v>
      </c>
      <c r="C476" s="234" t="s">
        <v>862</v>
      </c>
      <c r="D476" s="235" t="s">
        <v>686</v>
      </c>
      <c r="E476" s="236">
        <v>250</v>
      </c>
      <c r="F476" s="237" t="s">
        <v>863</v>
      </c>
    </row>
    <row r="477" spans="1:6" x14ac:dyDescent="0.2">
      <c r="A477" s="233" t="s">
        <v>860</v>
      </c>
      <c r="B477" s="233" t="s">
        <v>861</v>
      </c>
      <c r="C477" s="234" t="s">
        <v>864</v>
      </c>
      <c r="D477" s="235" t="s">
        <v>288</v>
      </c>
      <c r="E477" s="236">
        <v>362.25</v>
      </c>
      <c r="F477" s="237" t="s">
        <v>865</v>
      </c>
    </row>
    <row r="478" spans="1:6" ht="15" customHeight="1" x14ac:dyDescent="0.2">
      <c r="A478" s="233" t="s">
        <v>860</v>
      </c>
      <c r="B478" s="233" t="s">
        <v>861</v>
      </c>
      <c r="C478" s="234" t="s">
        <v>866</v>
      </c>
      <c r="D478" s="235" t="s">
        <v>288</v>
      </c>
      <c r="E478" s="236">
        <v>402.67669999999998</v>
      </c>
      <c r="F478" s="237" t="s">
        <v>863</v>
      </c>
    </row>
    <row r="479" spans="1:6" x14ac:dyDescent="0.2">
      <c r="A479" s="233" t="s">
        <v>860</v>
      </c>
      <c r="B479" s="233" t="s">
        <v>861</v>
      </c>
      <c r="C479" s="238" t="s">
        <v>867</v>
      </c>
      <c r="D479" s="239" t="s">
        <v>288</v>
      </c>
      <c r="E479" s="240">
        <v>475.16</v>
      </c>
      <c r="F479" s="237" t="s">
        <v>865</v>
      </c>
    </row>
    <row r="480" spans="1:6" ht="15.95" customHeight="1" x14ac:dyDescent="0.2">
      <c r="A480" s="233" t="s">
        <v>860</v>
      </c>
      <c r="B480" s="233" t="s">
        <v>861</v>
      </c>
      <c r="C480" s="234" t="s">
        <v>868</v>
      </c>
      <c r="D480" s="235" t="s">
        <v>288</v>
      </c>
      <c r="E480" s="236">
        <v>466.1</v>
      </c>
      <c r="F480" s="237" t="s">
        <v>863</v>
      </c>
    </row>
    <row r="481" spans="1:6" x14ac:dyDescent="0.2">
      <c r="A481" s="233" t="s">
        <v>860</v>
      </c>
      <c r="B481" s="233" t="s">
        <v>861</v>
      </c>
      <c r="C481" s="234" t="s">
        <v>869</v>
      </c>
      <c r="D481" s="235" t="s">
        <v>288</v>
      </c>
      <c r="E481" s="236">
        <v>475.16</v>
      </c>
      <c r="F481" s="237" t="s">
        <v>865</v>
      </c>
    </row>
    <row r="482" spans="1:6" ht="17.100000000000001" customHeight="1" x14ac:dyDescent="0.2">
      <c r="A482" s="233" t="s">
        <v>860</v>
      </c>
      <c r="B482" s="233" t="s">
        <v>861</v>
      </c>
      <c r="C482" s="234" t="s">
        <v>870</v>
      </c>
      <c r="D482" s="235" t="s">
        <v>605</v>
      </c>
      <c r="E482" s="236">
        <v>148</v>
      </c>
      <c r="F482" s="237" t="s">
        <v>863</v>
      </c>
    </row>
    <row r="483" spans="1:6" x14ac:dyDescent="0.2">
      <c r="A483" s="233" t="s">
        <v>860</v>
      </c>
      <c r="B483" s="233" t="s">
        <v>861</v>
      </c>
      <c r="C483" s="234" t="s">
        <v>871</v>
      </c>
      <c r="D483" s="235" t="s">
        <v>605</v>
      </c>
      <c r="E483" s="236">
        <v>393.75</v>
      </c>
      <c r="F483" s="237" t="s">
        <v>865</v>
      </c>
    </row>
    <row r="484" spans="1:6" x14ac:dyDescent="0.2">
      <c r="A484" s="233" t="s">
        <v>860</v>
      </c>
      <c r="B484" s="233" t="s">
        <v>861</v>
      </c>
      <c r="C484" s="234" t="s">
        <v>872</v>
      </c>
      <c r="D484" s="235" t="s">
        <v>288</v>
      </c>
      <c r="E484" s="236">
        <v>1535.12</v>
      </c>
      <c r="F484" s="237" t="s">
        <v>865</v>
      </c>
    </row>
    <row r="485" spans="1:6" x14ac:dyDescent="0.2">
      <c r="A485" s="233" t="s">
        <v>860</v>
      </c>
      <c r="B485" s="233" t="s">
        <v>861</v>
      </c>
      <c r="C485" s="234" t="s">
        <v>873</v>
      </c>
      <c r="D485" s="235" t="s">
        <v>288</v>
      </c>
      <c r="E485" s="236">
        <v>1300.95</v>
      </c>
      <c r="F485" s="237" t="s">
        <v>863</v>
      </c>
    </row>
    <row r="486" spans="1:6" x14ac:dyDescent="0.2">
      <c r="A486" s="233" t="s">
        <v>860</v>
      </c>
      <c r="B486" s="233" t="s">
        <v>861</v>
      </c>
      <c r="C486" s="234" t="s">
        <v>874</v>
      </c>
      <c r="D486" s="235" t="s">
        <v>288</v>
      </c>
      <c r="E486" s="236">
        <v>299.72000000000003</v>
      </c>
      <c r="F486" s="237" t="s">
        <v>865</v>
      </c>
    </row>
    <row r="487" spans="1:6" x14ac:dyDescent="0.2">
      <c r="A487" s="233" t="s">
        <v>860</v>
      </c>
      <c r="B487" s="233" t="s">
        <v>861</v>
      </c>
      <c r="C487" s="234" t="s">
        <v>875</v>
      </c>
      <c r="D487" s="235" t="s">
        <v>288</v>
      </c>
      <c r="E487" s="236">
        <v>236</v>
      </c>
      <c r="F487" s="237" t="s">
        <v>863</v>
      </c>
    </row>
    <row r="488" spans="1:6" x14ac:dyDescent="0.2">
      <c r="A488" s="233" t="s">
        <v>860</v>
      </c>
      <c r="B488" s="233" t="s">
        <v>861</v>
      </c>
      <c r="C488" s="234" t="s">
        <v>876</v>
      </c>
      <c r="D488" s="235" t="s">
        <v>288</v>
      </c>
      <c r="E488" s="236">
        <v>131.58000000000001</v>
      </c>
      <c r="F488" s="237" t="s">
        <v>865</v>
      </c>
    </row>
    <row r="489" spans="1:6" ht="21.95" customHeight="1" x14ac:dyDescent="0.2">
      <c r="A489" s="233" t="s">
        <v>860</v>
      </c>
      <c r="B489" s="233" t="s">
        <v>861</v>
      </c>
      <c r="C489" s="234" t="s">
        <v>877</v>
      </c>
      <c r="D489" s="235" t="s">
        <v>288</v>
      </c>
      <c r="E489" s="236">
        <v>136.29</v>
      </c>
      <c r="F489" s="237" t="s">
        <v>863</v>
      </c>
    </row>
    <row r="490" spans="1:6" ht="24.75" customHeight="1" x14ac:dyDescent="0.2">
      <c r="A490" s="233" t="s">
        <v>860</v>
      </c>
      <c r="B490" s="233" t="s">
        <v>861</v>
      </c>
      <c r="C490" s="234" t="s">
        <v>878</v>
      </c>
      <c r="D490" s="235" t="s">
        <v>288</v>
      </c>
      <c r="E490" s="236">
        <v>74.34</v>
      </c>
      <c r="F490" s="237" t="s">
        <v>863</v>
      </c>
    </row>
    <row r="491" spans="1:6" ht="27.75" customHeight="1" x14ac:dyDescent="0.2">
      <c r="A491" s="233" t="s">
        <v>860</v>
      </c>
      <c r="B491" s="233" t="s">
        <v>861</v>
      </c>
      <c r="C491" s="234" t="s">
        <v>879</v>
      </c>
      <c r="D491" s="235" t="s">
        <v>288</v>
      </c>
      <c r="E491" s="236">
        <v>52.4983</v>
      </c>
      <c r="F491" s="237" t="s">
        <v>863</v>
      </c>
    </row>
    <row r="492" spans="1:6" ht="24.95" customHeight="1" x14ac:dyDescent="0.2">
      <c r="A492" s="233" t="s">
        <v>860</v>
      </c>
      <c r="B492" s="233" t="s">
        <v>861</v>
      </c>
      <c r="C492" s="234" t="s">
        <v>880</v>
      </c>
      <c r="D492" s="235" t="s">
        <v>288</v>
      </c>
      <c r="E492" s="236">
        <v>61.95</v>
      </c>
      <c r="F492" s="237" t="s">
        <v>865</v>
      </c>
    </row>
    <row r="493" spans="1:6" ht="20.100000000000001" customHeight="1" x14ac:dyDescent="0.2">
      <c r="A493" s="233" t="s">
        <v>860</v>
      </c>
      <c r="B493" s="233" t="s">
        <v>861</v>
      </c>
      <c r="C493" s="234" t="s">
        <v>881</v>
      </c>
      <c r="D493" s="235" t="s">
        <v>288</v>
      </c>
      <c r="E493" s="236">
        <v>94.352699999999999</v>
      </c>
      <c r="F493" s="237" t="s">
        <v>863</v>
      </c>
    </row>
    <row r="494" spans="1:6" ht="21" customHeight="1" x14ac:dyDescent="0.2">
      <c r="A494" s="233" t="s">
        <v>860</v>
      </c>
      <c r="B494" s="233" t="s">
        <v>861</v>
      </c>
      <c r="C494" s="234" t="s">
        <v>882</v>
      </c>
      <c r="D494" s="235" t="s">
        <v>288</v>
      </c>
      <c r="E494" s="236">
        <v>131.58199999999999</v>
      </c>
      <c r="F494" s="237" t="s">
        <v>865</v>
      </c>
    </row>
    <row r="495" spans="1:6" ht="22.5" customHeight="1" x14ac:dyDescent="0.2">
      <c r="A495" s="233" t="s">
        <v>860</v>
      </c>
      <c r="B495" s="233" t="s">
        <v>861</v>
      </c>
      <c r="C495" s="234" t="s">
        <v>883</v>
      </c>
      <c r="D495" s="235" t="s">
        <v>288</v>
      </c>
      <c r="E495" s="236">
        <v>94.352699999999999</v>
      </c>
      <c r="F495" s="237" t="s">
        <v>863</v>
      </c>
    </row>
    <row r="496" spans="1:6" ht="21" customHeight="1" x14ac:dyDescent="0.2">
      <c r="A496" s="233" t="s">
        <v>860</v>
      </c>
      <c r="B496" s="233" t="s">
        <v>861</v>
      </c>
      <c r="C496" s="234" t="s">
        <v>884</v>
      </c>
      <c r="D496" s="235" t="s">
        <v>288</v>
      </c>
      <c r="E496" s="236">
        <v>131.58199999999999</v>
      </c>
      <c r="F496" s="237" t="s">
        <v>865</v>
      </c>
    </row>
    <row r="497" spans="1:6" ht="21" customHeight="1" x14ac:dyDescent="0.2">
      <c r="A497" s="233" t="s">
        <v>860</v>
      </c>
      <c r="B497" s="233" t="s">
        <v>861</v>
      </c>
      <c r="C497" s="234" t="s">
        <v>885</v>
      </c>
      <c r="D497" s="235" t="s">
        <v>288</v>
      </c>
      <c r="E497" s="236">
        <v>43.365299999999998</v>
      </c>
      <c r="F497" s="237" t="s">
        <v>863</v>
      </c>
    </row>
    <row r="498" spans="1:6" ht="23.25" customHeight="1" x14ac:dyDescent="0.2">
      <c r="A498" s="233" t="s">
        <v>860</v>
      </c>
      <c r="B498" s="233" t="s">
        <v>861</v>
      </c>
      <c r="C498" s="234" t="s">
        <v>886</v>
      </c>
      <c r="D498" s="235" t="s">
        <v>288</v>
      </c>
      <c r="E498" s="236">
        <v>78.75</v>
      </c>
      <c r="F498" s="237" t="s">
        <v>865</v>
      </c>
    </row>
    <row r="499" spans="1:6" ht="23.25" customHeight="1" x14ac:dyDescent="0.2">
      <c r="A499" s="233" t="s">
        <v>860</v>
      </c>
      <c r="B499" s="233" t="s">
        <v>861</v>
      </c>
      <c r="C499" s="234" t="s">
        <v>887</v>
      </c>
      <c r="D499" s="235" t="s">
        <v>288</v>
      </c>
      <c r="E499" s="236">
        <v>73</v>
      </c>
      <c r="F499" s="237" t="s">
        <v>863</v>
      </c>
    </row>
    <row r="500" spans="1:6" ht="15" customHeight="1" x14ac:dyDescent="0.2">
      <c r="A500" s="233" t="s">
        <v>860</v>
      </c>
      <c r="B500" s="233" t="s">
        <v>861</v>
      </c>
      <c r="C500" s="234" t="s">
        <v>888</v>
      </c>
      <c r="D500" s="235" t="s">
        <v>288</v>
      </c>
      <c r="E500" s="236">
        <v>723.70500000000004</v>
      </c>
      <c r="F500" s="237" t="s">
        <v>865</v>
      </c>
    </row>
    <row r="501" spans="1:6" ht="22.5" customHeight="1" x14ac:dyDescent="0.2">
      <c r="A501" s="233" t="s">
        <v>860</v>
      </c>
      <c r="B501" s="233" t="s">
        <v>861</v>
      </c>
      <c r="C501" s="234" t="s">
        <v>889</v>
      </c>
      <c r="D501" s="235" t="s">
        <v>288</v>
      </c>
      <c r="E501" s="236">
        <v>224.2</v>
      </c>
      <c r="F501" s="237" t="s">
        <v>863</v>
      </c>
    </row>
    <row r="502" spans="1:6" ht="26.25" customHeight="1" x14ac:dyDescent="0.2">
      <c r="A502" s="233" t="s">
        <v>860</v>
      </c>
      <c r="B502" s="233" t="s">
        <v>861</v>
      </c>
      <c r="C502" s="234" t="s">
        <v>890</v>
      </c>
      <c r="D502" s="235" t="s">
        <v>288</v>
      </c>
      <c r="E502" s="236">
        <v>433.65</v>
      </c>
      <c r="F502" s="237" t="s">
        <v>865</v>
      </c>
    </row>
    <row r="503" spans="1:6" ht="18.95" customHeight="1" x14ac:dyDescent="0.2">
      <c r="A503" s="233" t="s">
        <v>860</v>
      </c>
      <c r="B503" s="233" t="s">
        <v>861</v>
      </c>
      <c r="C503" s="234" t="s">
        <v>891</v>
      </c>
      <c r="D503" s="235" t="s">
        <v>288</v>
      </c>
      <c r="E503" s="236">
        <v>224.2</v>
      </c>
      <c r="F503" s="237" t="s">
        <v>863</v>
      </c>
    </row>
    <row r="504" spans="1:6" ht="17.100000000000001" customHeight="1" x14ac:dyDescent="0.2">
      <c r="A504" s="233" t="s">
        <v>860</v>
      </c>
      <c r="B504" s="233" t="s">
        <v>861</v>
      </c>
      <c r="C504" s="234" t="s">
        <v>892</v>
      </c>
      <c r="D504" s="235" t="s">
        <v>288</v>
      </c>
      <c r="E504" s="236">
        <v>433.65</v>
      </c>
      <c r="F504" s="237" t="s">
        <v>865</v>
      </c>
    </row>
    <row r="505" spans="1:6" ht="29.25" customHeight="1" x14ac:dyDescent="0.2">
      <c r="A505" s="233" t="s">
        <v>860</v>
      </c>
      <c r="B505" s="233" t="s">
        <v>861</v>
      </c>
      <c r="C505" s="234" t="s">
        <v>893</v>
      </c>
      <c r="D505" s="235" t="s">
        <v>288</v>
      </c>
      <c r="E505" s="236">
        <v>224.2</v>
      </c>
      <c r="F505" s="237" t="s">
        <v>863</v>
      </c>
    </row>
    <row r="506" spans="1:6" ht="31.5" customHeight="1" x14ac:dyDescent="0.2">
      <c r="A506" s="233" t="s">
        <v>860</v>
      </c>
      <c r="B506" s="233" t="s">
        <v>861</v>
      </c>
      <c r="C506" s="234" t="s">
        <v>894</v>
      </c>
      <c r="D506" s="235" t="s">
        <v>288</v>
      </c>
      <c r="E506" s="236">
        <v>433.65</v>
      </c>
      <c r="F506" s="237" t="s">
        <v>865</v>
      </c>
    </row>
    <row r="507" spans="1:6" ht="24.75" customHeight="1" x14ac:dyDescent="0.2">
      <c r="A507" s="233" t="s">
        <v>860</v>
      </c>
      <c r="B507" s="233" t="s">
        <v>861</v>
      </c>
      <c r="C507" s="234" t="s">
        <v>895</v>
      </c>
      <c r="D507" s="235" t="s">
        <v>288</v>
      </c>
      <c r="E507" s="236">
        <v>99.12</v>
      </c>
      <c r="F507" s="237" t="s">
        <v>863</v>
      </c>
    </row>
    <row r="508" spans="1:6" x14ac:dyDescent="0.2">
      <c r="A508" s="233" t="s">
        <v>860</v>
      </c>
      <c r="B508" s="233" t="s">
        <v>861</v>
      </c>
      <c r="C508" s="234" t="s">
        <v>896</v>
      </c>
      <c r="D508" s="235" t="s">
        <v>288</v>
      </c>
      <c r="E508" s="236">
        <v>384.09</v>
      </c>
      <c r="F508" s="237" t="s">
        <v>863</v>
      </c>
    </row>
    <row r="509" spans="1:6" ht="36.75" customHeight="1" x14ac:dyDescent="0.2">
      <c r="A509" s="233" t="s">
        <v>860</v>
      </c>
      <c r="B509" s="233" t="s">
        <v>861</v>
      </c>
      <c r="C509" s="234" t="s">
        <v>897</v>
      </c>
      <c r="D509" s="235" t="s">
        <v>288</v>
      </c>
      <c r="E509" s="236">
        <v>3669.75</v>
      </c>
      <c r="F509" s="237" t="s">
        <v>863</v>
      </c>
    </row>
    <row r="510" spans="1:6" ht="37.5" customHeight="1" x14ac:dyDescent="0.2">
      <c r="A510" s="233" t="s">
        <v>860</v>
      </c>
      <c r="B510" s="233" t="s">
        <v>861</v>
      </c>
      <c r="C510" s="234" t="s">
        <v>898</v>
      </c>
      <c r="D510" s="235" t="s">
        <v>686</v>
      </c>
      <c r="E510" s="236">
        <v>183.75</v>
      </c>
      <c r="F510" s="237" t="s">
        <v>863</v>
      </c>
    </row>
    <row r="511" spans="1:6" ht="34.5" customHeight="1" x14ac:dyDescent="0.2">
      <c r="A511" s="233" t="s">
        <v>860</v>
      </c>
      <c r="B511" s="233" t="s">
        <v>861</v>
      </c>
      <c r="C511" s="234" t="s">
        <v>899</v>
      </c>
      <c r="D511" s="235" t="s">
        <v>288</v>
      </c>
      <c r="E511" s="236">
        <v>255.86</v>
      </c>
      <c r="F511" s="237" t="s">
        <v>865</v>
      </c>
    </row>
    <row r="512" spans="1:6" ht="30.75" customHeight="1" x14ac:dyDescent="0.2">
      <c r="A512" s="233" t="s">
        <v>860</v>
      </c>
      <c r="B512" s="233" t="s">
        <v>861</v>
      </c>
      <c r="C512" s="234" t="s">
        <v>900</v>
      </c>
      <c r="D512" s="235" t="s">
        <v>288</v>
      </c>
      <c r="E512" s="236">
        <v>548.26</v>
      </c>
      <c r="F512" s="237" t="s">
        <v>865</v>
      </c>
    </row>
    <row r="513" spans="1:6" ht="35.25" customHeight="1" x14ac:dyDescent="0.2">
      <c r="A513" s="233" t="s">
        <v>860</v>
      </c>
      <c r="B513" s="233" t="s">
        <v>861</v>
      </c>
      <c r="C513" s="234" t="s">
        <v>901</v>
      </c>
      <c r="D513" s="235" t="s">
        <v>288</v>
      </c>
      <c r="E513" s="236">
        <v>3422</v>
      </c>
      <c r="F513" s="237" t="s">
        <v>863</v>
      </c>
    </row>
    <row r="514" spans="1:6" ht="24.75" customHeight="1" x14ac:dyDescent="0.2">
      <c r="A514" s="86" t="s">
        <v>97</v>
      </c>
      <c r="B514" s="86" t="s">
        <v>902</v>
      </c>
      <c r="C514" s="87" t="s">
        <v>1045</v>
      </c>
      <c r="D514" s="88" t="s">
        <v>708</v>
      </c>
      <c r="E514" s="89">
        <v>1700</v>
      </c>
      <c r="F514" s="126" t="s">
        <v>903</v>
      </c>
    </row>
    <row r="515" spans="1:6" ht="27" customHeight="1" x14ac:dyDescent="0.2">
      <c r="A515" s="86" t="s">
        <v>97</v>
      </c>
      <c r="B515" s="86" t="s">
        <v>902</v>
      </c>
      <c r="C515" s="87" t="s">
        <v>1046</v>
      </c>
      <c r="D515" s="88" t="s">
        <v>708</v>
      </c>
      <c r="E515" s="89">
        <v>3050</v>
      </c>
      <c r="F515" s="126" t="s">
        <v>903</v>
      </c>
    </row>
    <row r="516" spans="1:6" ht="27.75" customHeight="1" x14ac:dyDescent="0.2">
      <c r="A516" s="86" t="s">
        <v>97</v>
      </c>
      <c r="B516" s="86" t="s">
        <v>902</v>
      </c>
      <c r="C516" s="87" t="s">
        <v>1047</v>
      </c>
      <c r="D516" s="88" t="s">
        <v>708</v>
      </c>
      <c r="E516" s="89">
        <v>2150</v>
      </c>
      <c r="F516" s="126" t="s">
        <v>903</v>
      </c>
    </row>
    <row r="517" spans="1:6" ht="32.25" customHeight="1" x14ac:dyDescent="0.2">
      <c r="A517" s="86" t="s">
        <v>97</v>
      </c>
      <c r="B517" s="86" t="s">
        <v>902</v>
      </c>
      <c r="C517" s="87" t="s">
        <v>1048</v>
      </c>
      <c r="D517" s="88" t="s">
        <v>708</v>
      </c>
      <c r="E517" s="89">
        <v>2750</v>
      </c>
      <c r="F517" s="126" t="s">
        <v>903</v>
      </c>
    </row>
    <row r="518" spans="1:6" x14ac:dyDescent="0.2">
      <c r="A518" s="86" t="s">
        <v>185</v>
      </c>
      <c r="B518" s="86" t="s">
        <v>904</v>
      </c>
      <c r="C518" s="87" t="s">
        <v>185</v>
      </c>
      <c r="D518" s="88" t="s">
        <v>905</v>
      </c>
      <c r="E518" s="89">
        <v>0</v>
      </c>
      <c r="F518" s="126" t="s">
        <v>906</v>
      </c>
    </row>
    <row r="519" spans="1:6" x14ac:dyDescent="0.2">
      <c r="A519" s="86" t="s">
        <v>186</v>
      </c>
      <c r="B519" s="86" t="s">
        <v>904</v>
      </c>
      <c r="C519" s="87" t="s">
        <v>186</v>
      </c>
      <c r="D519" s="88" t="s">
        <v>905</v>
      </c>
      <c r="E519" s="89">
        <v>0</v>
      </c>
      <c r="F519" s="126" t="s">
        <v>907</v>
      </c>
    </row>
    <row r="520" spans="1:6" x14ac:dyDescent="0.2">
      <c r="A520" s="86" t="s">
        <v>187</v>
      </c>
      <c r="B520" s="86" t="s">
        <v>904</v>
      </c>
      <c r="C520" s="87" t="s">
        <v>187</v>
      </c>
      <c r="D520" s="88" t="s">
        <v>905</v>
      </c>
      <c r="E520" s="89">
        <v>0</v>
      </c>
      <c r="F520" s="126" t="s">
        <v>908</v>
      </c>
    </row>
    <row r="539" spans="1:4" ht="15" x14ac:dyDescent="0.25">
      <c r="A539" s="241" t="s">
        <v>0</v>
      </c>
      <c r="B539" s="242"/>
      <c r="C539" s="242"/>
      <c r="D539" s="242"/>
    </row>
    <row r="540" spans="1:4" ht="15" x14ac:dyDescent="0.25">
      <c r="A540" s="244" t="s">
        <v>138</v>
      </c>
      <c r="B540" s="242" t="s">
        <v>286</v>
      </c>
      <c r="C540" s="242"/>
      <c r="D540" s="242"/>
    </row>
    <row r="541" spans="1:4" ht="15" x14ac:dyDescent="0.25">
      <c r="A541" s="244" t="s">
        <v>133</v>
      </c>
      <c r="B541" s="242" t="s">
        <v>291</v>
      </c>
      <c r="C541" s="242"/>
      <c r="D541" s="242"/>
    </row>
    <row r="542" spans="1:4" ht="15" x14ac:dyDescent="0.25">
      <c r="A542" s="244" t="s">
        <v>147</v>
      </c>
      <c r="B542" s="242" t="s">
        <v>313</v>
      </c>
      <c r="C542" s="242"/>
      <c r="D542" s="242"/>
    </row>
    <row r="543" spans="1:4" ht="15" x14ac:dyDescent="0.25">
      <c r="A543" s="244" t="s">
        <v>185</v>
      </c>
      <c r="B543" s="242" t="s">
        <v>904</v>
      </c>
      <c r="C543" s="242"/>
      <c r="D543" s="242"/>
    </row>
    <row r="544" spans="1:4" ht="15" x14ac:dyDescent="0.25">
      <c r="A544" s="244" t="s">
        <v>186</v>
      </c>
      <c r="B544" s="242" t="s">
        <v>904</v>
      </c>
      <c r="C544" s="242"/>
      <c r="D544" s="242"/>
    </row>
    <row r="545" spans="1:4" ht="15" x14ac:dyDescent="0.25">
      <c r="A545" s="244" t="s">
        <v>323</v>
      </c>
      <c r="B545" s="242" t="s">
        <v>324</v>
      </c>
      <c r="C545" s="242"/>
      <c r="D545" s="242"/>
    </row>
    <row r="546" spans="1:4" ht="15" x14ac:dyDescent="0.25">
      <c r="A546" s="244" t="s">
        <v>190</v>
      </c>
      <c r="B546" s="242" t="s">
        <v>331</v>
      </c>
      <c r="C546" s="242"/>
      <c r="D546" s="242"/>
    </row>
    <row r="547" spans="1:4" ht="15" x14ac:dyDescent="0.25">
      <c r="A547" s="244" t="s">
        <v>182</v>
      </c>
      <c r="B547" s="242" t="s">
        <v>342</v>
      </c>
      <c r="C547" s="242"/>
      <c r="D547" s="242"/>
    </row>
    <row r="548" spans="1:4" ht="15" x14ac:dyDescent="0.25">
      <c r="A548" s="244" t="s">
        <v>432</v>
      </c>
      <c r="B548" s="242" t="s">
        <v>433</v>
      </c>
      <c r="C548" s="242"/>
      <c r="D548" s="242"/>
    </row>
    <row r="549" spans="1:4" ht="15" x14ac:dyDescent="0.25">
      <c r="A549" s="244" t="s">
        <v>268</v>
      </c>
      <c r="B549" s="242" t="s">
        <v>440</v>
      </c>
      <c r="C549" s="242"/>
      <c r="D549" s="242"/>
    </row>
    <row r="550" spans="1:4" ht="15" x14ac:dyDescent="0.25">
      <c r="A550" s="244" t="s">
        <v>444</v>
      </c>
      <c r="B550" s="242" t="s">
        <v>445</v>
      </c>
      <c r="C550" s="242"/>
      <c r="D550" s="242"/>
    </row>
    <row r="551" spans="1:4" ht="15" x14ac:dyDescent="0.25">
      <c r="A551" s="244" t="s">
        <v>163</v>
      </c>
      <c r="B551" s="242" t="s">
        <v>450</v>
      </c>
      <c r="C551" s="242"/>
      <c r="D551" s="242"/>
    </row>
    <row r="552" spans="1:4" ht="15" x14ac:dyDescent="0.25">
      <c r="A552" s="244" t="s">
        <v>158</v>
      </c>
      <c r="B552" s="242" t="s">
        <v>462</v>
      </c>
      <c r="C552" s="242"/>
      <c r="D552" s="242"/>
    </row>
    <row r="553" spans="1:4" ht="15" x14ac:dyDescent="0.25">
      <c r="A553" s="244" t="s">
        <v>96</v>
      </c>
      <c r="B553" s="242" t="s">
        <v>495</v>
      </c>
      <c r="C553" s="242"/>
      <c r="D553" s="242"/>
    </row>
    <row r="554" spans="1:4" ht="15" x14ac:dyDescent="0.25">
      <c r="A554" s="244" t="s">
        <v>145</v>
      </c>
      <c r="B554" s="242" t="s">
        <v>498</v>
      </c>
      <c r="C554" s="242"/>
      <c r="D554" s="242"/>
    </row>
    <row r="555" spans="1:4" ht="15" x14ac:dyDescent="0.25">
      <c r="A555" s="244" t="s">
        <v>116</v>
      </c>
      <c r="B555" s="242" t="s">
        <v>508</v>
      </c>
      <c r="C555" s="242"/>
      <c r="D555" s="242"/>
    </row>
    <row r="556" spans="1:4" ht="15" x14ac:dyDescent="0.25">
      <c r="A556" s="244" t="s">
        <v>512</v>
      </c>
      <c r="B556" s="242" t="s">
        <v>508</v>
      </c>
      <c r="C556" s="242"/>
      <c r="D556" s="242"/>
    </row>
    <row r="557" spans="1:4" ht="15" x14ac:dyDescent="0.25">
      <c r="A557" s="244" t="s">
        <v>115</v>
      </c>
      <c r="B557" s="242" t="s">
        <v>508</v>
      </c>
      <c r="C557" s="242"/>
    </row>
    <row r="558" spans="1:4" ht="15" x14ac:dyDescent="0.25">
      <c r="A558" s="244" t="s">
        <v>519</v>
      </c>
      <c r="B558" s="242" t="s">
        <v>508</v>
      </c>
      <c r="C558" s="242"/>
    </row>
    <row r="559" spans="1:4" ht="15" x14ac:dyDescent="0.25">
      <c r="A559" s="244" t="s">
        <v>528</v>
      </c>
      <c r="B559" s="242" t="s">
        <v>508</v>
      </c>
      <c r="C559" s="242"/>
    </row>
    <row r="560" spans="1:4" ht="15" x14ac:dyDescent="0.25">
      <c r="A560" s="244" t="s">
        <v>172</v>
      </c>
      <c r="B560" s="242" t="s">
        <v>533</v>
      </c>
      <c r="C560" s="242"/>
    </row>
    <row r="561" spans="1:3" ht="15" x14ac:dyDescent="0.25">
      <c r="A561" s="244" t="s">
        <v>550</v>
      </c>
      <c r="B561" s="242" t="s">
        <v>551</v>
      </c>
      <c r="C561" s="242"/>
    </row>
    <row r="562" spans="1:3" ht="15" x14ac:dyDescent="0.25">
      <c r="A562" s="244" t="s">
        <v>178</v>
      </c>
      <c r="B562" s="242" t="s">
        <v>555</v>
      </c>
      <c r="C562" s="242"/>
    </row>
    <row r="563" spans="1:3" ht="15" x14ac:dyDescent="0.25">
      <c r="A563" s="244" t="s">
        <v>114</v>
      </c>
      <c r="B563" s="242" t="s">
        <v>582</v>
      </c>
      <c r="C563" s="242"/>
    </row>
    <row r="564" spans="1:3" ht="15" x14ac:dyDescent="0.25">
      <c r="A564" s="244" t="s">
        <v>192</v>
      </c>
      <c r="B564" s="242" t="s">
        <v>585</v>
      </c>
      <c r="C564" s="242"/>
    </row>
    <row r="565" spans="1:3" ht="15" x14ac:dyDescent="0.25">
      <c r="A565" s="244" t="s">
        <v>187</v>
      </c>
      <c r="B565" s="242" t="s">
        <v>904</v>
      </c>
      <c r="C565" s="242"/>
    </row>
    <row r="566" spans="1:3" ht="15" x14ac:dyDescent="0.25">
      <c r="A566" s="244" t="s">
        <v>100</v>
      </c>
      <c r="B566" s="242" t="s">
        <v>591</v>
      </c>
      <c r="C566" s="242"/>
    </row>
    <row r="567" spans="1:3" ht="15" x14ac:dyDescent="0.25">
      <c r="A567" s="244" t="s">
        <v>594</v>
      </c>
      <c r="B567" s="242" t="s">
        <v>595</v>
      </c>
      <c r="C567" s="242"/>
    </row>
    <row r="568" spans="1:3" ht="15" x14ac:dyDescent="0.25">
      <c r="A568" s="244" t="s">
        <v>142</v>
      </c>
      <c r="B568" s="242" t="s">
        <v>599</v>
      </c>
      <c r="C568" s="242"/>
    </row>
    <row r="569" spans="1:3" ht="15" x14ac:dyDescent="0.25">
      <c r="A569" s="244" t="s">
        <v>150</v>
      </c>
      <c r="B569" s="242" t="s">
        <v>603</v>
      </c>
      <c r="C569" s="242"/>
    </row>
    <row r="570" spans="1:3" ht="15" x14ac:dyDescent="0.25">
      <c r="A570" s="244" t="s">
        <v>155</v>
      </c>
      <c r="B570" s="242" t="s">
        <v>607</v>
      </c>
      <c r="C570" s="242"/>
    </row>
    <row r="571" spans="1:3" ht="15" x14ac:dyDescent="0.25">
      <c r="A571" s="244" t="s">
        <v>249</v>
      </c>
      <c r="B571" s="242" t="s">
        <v>612</v>
      </c>
      <c r="C571" s="242"/>
    </row>
    <row r="572" spans="1:3" ht="15" x14ac:dyDescent="0.25">
      <c r="A572" s="244" t="s">
        <v>154</v>
      </c>
      <c r="B572" s="242" t="s">
        <v>641</v>
      </c>
      <c r="C572" s="242"/>
    </row>
    <row r="573" spans="1:3" ht="15" x14ac:dyDescent="0.25">
      <c r="A573" s="244" t="s">
        <v>174</v>
      </c>
      <c r="B573" s="242" t="s">
        <v>648</v>
      </c>
      <c r="C573" s="242"/>
    </row>
    <row r="574" spans="1:3" ht="15" x14ac:dyDescent="0.25">
      <c r="A574" s="244" t="s">
        <v>144</v>
      </c>
      <c r="B574" s="242" t="s">
        <v>672</v>
      </c>
      <c r="C574" s="242"/>
    </row>
    <row r="575" spans="1:3" ht="15" x14ac:dyDescent="0.25">
      <c r="A575" s="244" t="s">
        <v>157</v>
      </c>
      <c r="B575" s="242" t="s">
        <v>694</v>
      </c>
      <c r="C575" s="242"/>
    </row>
    <row r="576" spans="1:3" ht="15" x14ac:dyDescent="0.25">
      <c r="A576" s="244" t="s">
        <v>697</v>
      </c>
      <c r="B576" s="242" t="s">
        <v>698</v>
      </c>
      <c r="C576" s="242"/>
    </row>
    <row r="577" spans="1:3" ht="15" x14ac:dyDescent="0.25">
      <c r="A577" s="244" t="s">
        <v>95</v>
      </c>
      <c r="B577" s="242" t="s">
        <v>701</v>
      </c>
      <c r="C577" s="242"/>
    </row>
    <row r="578" spans="1:3" ht="15" x14ac:dyDescent="0.25">
      <c r="A578" s="244" t="s">
        <v>705</v>
      </c>
      <c r="B578" s="242" t="s">
        <v>706</v>
      </c>
      <c r="C578" s="242"/>
    </row>
    <row r="579" spans="1:3" ht="15" x14ac:dyDescent="0.25">
      <c r="A579" s="244" t="s">
        <v>710</v>
      </c>
      <c r="B579" s="242" t="s">
        <v>711</v>
      </c>
      <c r="C579" s="242"/>
    </row>
    <row r="580" spans="1:3" ht="15" x14ac:dyDescent="0.25">
      <c r="A580" s="244" t="s">
        <v>715</v>
      </c>
      <c r="B580" s="242" t="s">
        <v>716</v>
      </c>
      <c r="C580" s="242"/>
    </row>
    <row r="581" spans="1:3" ht="15" x14ac:dyDescent="0.25">
      <c r="A581" s="244" t="s">
        <v>731</v>
      </c>
      <c r="B581" s="242" t="s">
        <v>732</v>
      </c>
      <c r="C581" s="242"/>
    </row>
    <row r="582" spans="1:3" ht="15" x14ac:dyDescent="0.25">
      <c r="A582" s="244" t="s">
        <v>860</v>
      </c>
      <c r="B582" s="242" t="s">
        <v>861</v>
      </c>
      <c r="C582" s="242"/>
    </row>
    <row r="583" spans="1:3" ht="15" x14ac:dyDescent="0.25">
      <c r="A583" s="244" t="s">
        <v>97</v>
      </c>
      <c r="B583" s="242" t="s">
        <v>902</v>
      </c>
      <c r="C583" s="242"/>
    </row>
    <row r="584" spans="1:3" ht="15" x14ac:dyDescent="0.25">
      <c r="A584" s="244"/>
      <c r="B584" s="242"/>
      <c r="C584" s="242"/>
    </row>
    <row r="585" spans="1:3" ht="15" x14ac:dyDescent="0.25">
      <c r="B585" s="242"/>
    </row>
    <row r="586" spans="1:3" ht="15" x14ac:dyDescent="0.25">
      <c r="B586" s="242"/>
    </row>
    <row r="587" spans="1:3" ht="15" x14ac:dyDescent="0.25">
      <c r="B587" s="242"/>
    </row>
    <row r="588" spans="1:3" ht="15" x14ac:dyDescent="0.25">
      <c r="B588" s="242"/>
    </row>
    <row r="589" spans="1:3" ht="15" x14ac:dyDescent="0.25">
      <c r="B589" s="242"/>
    </row>
    <row r="590" spans="1:3" ht="15" x14ac:dyDescent="0.25">
      <c r="B590" s="242"/>
    </row>
    <row r="591" spans="1:3" ht="15" x14ac:dyDescent="0.25">
      <c r="B591" s="242"/>
    </row>
    <row r="592" spans="1:3" ht="15" x14ac:dyDescent="0.25">
      <c r="B592" s="242"/>
    </row>
    <row r="593" spans="2:2" ht="15" x14ac:dyDescent="0.25">
      <c r="B593" s="242"/>
    </row>
    <row r="594" spans="2:2" ht="15" x14ac:dyDescent="0.25">
      <c r="B594" s="242"/>
    </row>
    <row r="595" spans="2:2" ht="15" x14ac:dyDescent="0.25">
      <c r="B595" s="242"/>
    </row>
    <row r="596" spans="2:2" ht="15" x14ac:dyDescent="0.25">
      <c r="B596" s="242"/>
    </row>
    <row r="597" spans="2:2" ht="15" x14ac:dyDescent="0.25">
      <c r="B597" s="242"/>
    </row>
    <row r="598" spans="2:2" ht="15" x14ac:dyDescent="0.25">
      <c r="B598" s="242"/>
    </row>
    <row r="599" spans="2:2" ht="15" x14ac:dyDescent="0.25">
      <c r="B599" s="242"/>
    </row>
    <row r="600" spans="2:2" ht="15" x14ac:dyDescent="0.25">
      <c r="B600" s="242"/>
    </row>
    <row r="601" spans="2:2" ht="15" x14ac:dyDescent="0.25">
      <c r="B601" s="242"/>
    </row>
    <row r="602" spans="2:2" ht="15" x14ac:dyDescent="0.25">
      <c r="B602" s="242"/>
    </row>
    <row r="603" spans="2:2" ht="15" x14ac:dyDescent="0.25">
      <c r="B603" s="242"/>
    </row>
    <row r="604" spans="2:2" ht="15" x14ac:dyDescent="0.25">
      <c r="B604" s="242"/>
    </row>
    <row r="605" spans="2:2" ht="15" x14ac:dyDescent="0.25">
      <c r="B605" s="242"/>
    </row>
    <row r="606" spans="2:2" ht="15" x14ac:dyDescent="0.25">
      <c r="B606" s="242"/>
    </row>
    <row r="607" spans="2:2" ht="15" x14ac:dyDescent="0.25">
      <c r="B607" s="242"/>
    </row>
    <row r="608" spans="2:2" ht="15" x14ac:dyDescent="0.25">
      <c r="B608" s="242"/>
    </row>
    <row r="609" spans="2:2" ht="15" x14ac:dyDescent="0.25">
      <c r="B609" s="242"/>
    </row>
    <row r="610" spans="2:2" ht="15" x14ac:dyDescent="0.25">
      <c r="B610" s="242"/>
    </row>
    <row r="611" spans="2:2" ht="15" x14ac:dyDescent="0.25">
      <c r="B611" s="242"/>
    </row>
    <row r="612" spans="2:2" ht="15" x14ac:dyDescent="0.25">
      <c r="B612" s="242"/>
    </row>
    <row r="613" spans="2:2" ht="15" x14ac:dyDescent="0.25">
      <c r="B613" s="242"/>
    </row>
    <row r="614" spans="2:2" ht="15" x14ac:dyDescent="0.25">
      <c r="B614" s="242"/>
    </row>
    <row r="615" spans="2:2" ht="15" x14ac:dyDescent="0.25">
      <c r="B615" s="242"/>
    </row>
    <row r="616" spans="2:2" ht="15" x14ac:dyDescent="0.25">
      <c r="B616" s="242"/>
    </row>
    <row r="617" spans="2:2" ht="15" x14ac:dyDescent="0.25">
      <c r="B617" s="242"/>
    </row>
    <row r="618" spans="2:2" ht="15" x14ac:dyDescent="0.25">
      <c r="B618" s="242"/>
    </row>
    <row r="619" spans="2:2" ht="15" x14ac:dyDescent="0.25">
      <c r="B619" s="242"/>
    </row>
    <row r="620" spans="2:2" ht="15" x14ac:dyDescent="0.25">
      <c r="B620" s="242"/>
    </row>
    <row r="621" spans="2:2" ht="15" x14ac:dyDescent="0.25">
      <c r="B621" s="242"/>
    </row>
    <row r="622" spans="2:2" ht="15" x14ac:dyDescent="0.25">
      <c r="B622" s="242"/>
    </row>
    <row r="623" spans="2:2" ht="15" x14ac:dyDescent="0.25">
      <c r="B623" s="242"/>
    </row>
    <row r="624" spans="2:2" ht="15" x14ac:dyDescent="0.25">
      <c r="B624" s="242"/>
    </row>
    <row r="625" spans="2:2" ht="15" x14ac:dyDescent="0.25">
      <c r="B625" s="242"/>
    </row>
    <row r="626" spans="2:2" ht="15" x14ac:dyDescent="0.25">
      <c r="B626" s="242"/>
    </row>
    <row r="627" spans="2:2" ht="15" x14ac:dyDescent="0.25">
      <c r="B627" s="242"/>
    </row>
    <row r="628" spans="2:2" ht="15" x14ac:dyDescent="0.25">
      <c r="B628" s="242"/>
    </row>
  </sheetData>
  <autoFilter ref="A1:E517">
    <sortState ref="A2:E623">
      <sortCondition ref="A1:A623"/>
    </sortState>
  </autoFilter>
  <conditionalFormatting sqref="A513">
    <cfRule type="colorScale" priority="1">
      <colorScale>
        <cfvo type="min"/>
        <cfvo type="percentile" val="50"/>
        <cfvo type="max"/>
        <color rgb="FFF8696B"/>
        <color rgb="FFFFEB84"/>
        <color rgb="FF63BE7B"/>
      </colorScale>
    </cfRule>
  </conditionalFormatting>
  <conditionalFormatting sqref="C135 C513 C449:C450">
    <cfRule type="colorScale" priority="2">
      <colorScale>
        <cfvo type="min"/>
        <cfvo type="percentile" val="50"/>
        <cfvo type="max"/>
        <color rgb="FFF8696B"/>
        <color rgb="FFFFEB84"/>
        <color rgb="FF63BE7B"/>
      </colorScale>
    </cfRule>
  </conditionalFormatting>
  <conditionalFormatting sqref="D135 D449">
    <cfRule type="colorScale" priority="3">
      <colorScale>
        <cfvo type="min"/>
        <cfvo type="percentile" val="50"/>
        <cfvo type="max"/>
        <color rgb="FFF8696B"/>
        <color rgb="FFFFEB84"/>
        <color rgb="FF63BE7B"/>
      </colorScale>
    </cfRule>
  </conditionalFormatting>
  <conditionalFormatting sqref="F513">
    <cfRule type="colorScale" priority="4">
      <colorScale>
        <cfvo type="min"/>
        <cfvo type="percentile" val="50"/>
        <cfvo type="max"/>
        <color rgb="FFF8696B"/>
        <color rgb="FFFFEB84"/>
        <color rgb="FF63BE7B"/>
      </colorScale>
    </cfRule>
  </conditionalFormatting>
  <pageMargins left="0.75" right="0.75" top="1" bottom="1" header="0.2" footer="0.2"/>
  <pageSetup fitToHeight="1000" orientation="landscape" horizontalDpi="300" verticalDpi="300" r:id="rId1"/>
  <headerFooter alignWithMargins="0">
    <oddHeader>&amp;C
Reporte&amp;LSistema de Información de la Gestión Financiera
Periodo:2017&amp;RCC-003
27/06/2017 08:23:24
Página &amp;P de &amp;N
40222915072-SIGEF</oddHeader>
    <oddFooter>&amp;C&amp;L&amp;R Página &amp;P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CB4276A6F952F4B99C68881E2E6715E" ma:contentTypeVersion="20" ma:contentTypeDescription="Crear nuevo documento." ma:contentTypeScope="" ma:versionID="c354285e49a8c6f66e29b931efd56b1a">
  <xsd:schema xmlns:xsd="http://www.w3.org/2001/XMLSchema" xmlns:xs="http://www.w3.org/2001/XMLSchema" xmlns:p="http://schemas.microsoft.com/office/2006/metadata/properties" xmlns:ns1="http://schemas.microsoft.com/sharepoint/v3" xmlns:ns2="828201a5-4980-454b-b68f-b51c618fd3e5" xmlns:ns3="009d42a5-c66e-4786-b0bb-1ca405917402" targetNamespace="http://schemas.microsoft.com/office/2006/metadata/properties" ma:root="true" ma:fieldsID="3481cf42f78600827ffeb5bf22801045" ns1:_="" ns2:_="" ns3:_="">
    <xsd:import namespace="http://schemas.microsoft.com/sharepoint/v3"/>
    <xsd:import namespace="828201a5-4980-454b-b68f-b51c618fd3e5"/>
    <xsd:import namespace="009d42a5-c66e-4786-b0bb-1ca40591740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1:_ip_UnifiedCompliancePolicyProperties" minOccurs="0"/>
                <xsd:element ref="ns1:_ip_UnifiedCompliancePolicyUIAction" minOccurs="0"/>
                <xsd:element ref="ns3:lcf76f155ced4ddcb4097134ff3c332f" minOccurs="0"/>
                <xsd:element ref="ns2:TaxCatchAll" minOccurs="0"/>
                <xsd:element ref="ns3:MediaLengthInSecond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Propiedades de la Directiva de cumplimiento unificado" ma:hidden="true" ma:internalName="_ip_UnifiedCompliancePolicyProperties">
      <xsd:simpleType>
        <xsd:restriction base="dms:Note"/>
      </xsd:simpleType>
    </xsd:element>
    <xsd:element name="_ip_UnifiedCompliancePolicyUIAction" ma:index="21"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201a5-4980-454b-b68f-b51c618fd3e5"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4" nillable="true" ma:displayName="Taxonomy Catch All Column" ma:hidden="true" ma:list="{51f42e7f-68fc-45d2-b86d-2f89a49f818f}" ma:internalName="TaxCatchAll" ma:showField="CatchAllData" ma:web="828201a5-4980-454b-b68f-b51c618fd3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09d42a5-c66e-4786-b0bb-1ca40591740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Etiquetas de imagen" ma:readOnly="false" ma:fieldId="{5cf76f15-5ced-4ddc-b409-7134ff3c332f}" ma:taxonomyMulti="true" ma:sspId="6e699ab5-d0a1-46d4-b005-a58804273b2d" ma:termSetId="09814cd3-568e-fe90-9814-8d621ff8fb84" ma:anchorId="fba54fb3-c3e1-fe81-a776-ca4b69148c4d" ma:open="true" ma:isKeyword="false">
      <xsd:complexType>
        <xsd:sequence>
          <xsd:element ref="pc:Terms" minOccurs="0" maxOccurs="1"/>
        </xsd:sequence>
      </xsd:complex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828201a5-4980-454b-b68f-b51c618fd3e5" xsi:nil="true"/>
    <lcf76f155ced4ddcb4097134ff3c332f xmlns="009d42a5-c66e-4786-b0bb-1ca405917402">
      <Terms xmlns="http://schemas.microsoft.com/office/infopath/2007/PartnerControls"/>
    </lcf76f155ced4ddcb4097134ff3c332f>
    <_ip_UnifiedCompliancePolicyProperties xmlns="http://schemas.microsoft.com/sharepoint/v3" xsi:nil="true"/>
  </documentManagement>
</p:properties>
</file>

<file path=customXml/itemProps1.xml><?xml version="1.0" encoding="utf-8"?>
<ds:datastoreItem xmlns:ds="http://schemas.openxmlformats.org/officeDocument/2006/customXml" ds:itemID="{5C3EDD43-D332-434D-8C28-E3156BEDB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28201a5-4980-454b-b68f-b51c618fd3e5"/>
    <ds:schemaRef ds:uri="009d42a5-c66e-4786-b0bb-1ca4059174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589A5A-2852-4DC7-A052-AC4520814797}">
  <ds:schemaRefs>
    <ds:schemaRef ds:uri="http://schemas.microsoft.com/sharepoint/v3/contenttype/forms"/>
  </ds:schemaRefs>
</ds:datastoreItem>
</file>

<file path=customXml/itemProps3.xml><?xml version="1.0" encoding="utf-8"?>
<ds:datastoreItem xmlns:ds="http://schemas.openxmlformats.org/officeDocument/2006/customXml" ds:itemID="{6261F7DD-EA97-4C2A-B965-BD29E6042E80}">
  <ds:schemaRefs>
    <ds:schemaRef ds:uri="009d42a5-c66e-4786-b0bb-1ca405917402"/>
    <ds:schemaRef ds:uri="http://purl.org/dc/dcmitype/"/>
    <ds:schemaRef ds:uri="http://www.w3.org/XML/1998/namespace"/>
    <ds:schemaRef ds:uri="http://schemas.microsoft.com/sharepoint/v3"/>
    <ds:schemaRef ds:uri="http://purl.org/dc/elements/1.1/"/>
    <ds:schemaRef ds:uri="http://schemas.microsoft.com/office/2006/documentManagement/types"/>
    <ds:schemaRef ds:uri="828201a5-4980-454b-b68f-b51c618fd3e5"/>
    <ds:schemaRef ds:uri="http://purl.org/dc/terms/"/>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41</vt:i4>
      </vt:variant>
    </vt:vector>
  </HeadingPairs>
  <TitlesOfParts>
    <vt:vector size="49" baseType="lpstr">
      <vt:lpstr>PPNE1</vt:lpstr>
      <vt:lpstr>PPNE2</vt:lpstr>
      <vt:lpstr>Sheet1</vt:lpstr>
      <vt:lpstr>PPNE2.1</vt:lpstr>
      <vt:lpstr>PPNE3</vt:lpstr>
      <vt:lpstr>PPNE4</vt:lpstr>
      <vt:lpstr>PPNE5</vt:lpstr>
      <vt:lpstr>Insumos</vt:lpstr>
      <vt:lpstr>Insumos</vt:lpstr>
      <vt:lpstr>lsAcabadosTextiles</vt:lpstr>
      <vt:lpstr>lsAireAcondicionado</vt:lpstr>
      <vt:lpstr>lsAlimentosyBebidas</vt:lpstr>
      <vt:lpstr>lsArticulosdePlastico</vt:lpstr>
      <vt:lpstr>lsElectrodomesticos</vt:lpstr>
      <vt:lpstr>lsEquiposComputos</vt:lpstr>
      <vt:lpstr>lsEquiposMedicos</vt:lpstr>
      <vt:lpstr>lsEquiposSeguridad</vt:lpstr>
      <vt:lpstr>lsEquiposTransporte</vt:lpstr>
      <vt:lpstr>lsEventosGenerales</vt:lpstr>
      <vt:lpstr>lsGasoil</vt:lpstr>
      <vt:lpstr>lsHerramientasMenores</vt:lpstr>
      <vt:lpstr>lsImpresionyEncuadernacion</vt:lpstr>
      <vt:lpstr>lsLlantasyNeumaticos</vt:lpstr>
      <vt:lpstr>lsMantenimiento</vt:lpstr>
      <vt:lpstr>lsMaterialesdeLimpieza</vt:lpstr>
      <vt:lpstr>lsMueblesdeAlojamiento</vt:lpstr>
      <vt:lpstr>lsMueblesdeOficina</vt:lpstr>
      <vt:lpstr>lsObrasMenoresEdificaciones</vt:lpstr>
      <vt:lpstr>lsOtrosEquipos</vt:lpstr>
      <vt:lpstr>lsPeaje</vt:lpstr>
      <vt:lpstr>lsPinturas</vt:lpstr>
      <vt:lpstr>lsProductosArtesGraficas</vt:lpstr>
      <vt:lpstr>lsProductosdeCemento</vt:lpstr>
      <vt:lpstr>lsProductosdeLoza</vt:lpstr>
      <vt:lpstr>lsProductosdePapel</vt:lpstr>
      <vt:lpstr>lsProductosdeVidrio</vt:lpstr>
      <vt:lpstr>lsProductosElectricos</vt:lpstr>
      <vt:lpstr>lsProductosMedicinalesH</vt:lpstr>
      <vt:lpstr>lsProductosMetalicos</vt:lpstr>
      <vt:lpstr>lsProductosQuimicos</vt:lpstr>
      <vt:lpstr>lsPublicidadyPropaganda</vt:lpstr>
      <vt:lpstr>lsServiciosTecnicosProfesionales</vt:lpstr>
      <vt:lpstr>lsTelecomunicaciones</vt:lpstr>
      <vt:lpstr>lsUtilesdeCocina</vt:lpstr>
      <vt:lpstr>lsUtilesdeOficina</vt:lpstr>
      <vt:lpstr>lsUtilesMenoresMQ</vt:lpstr>
      <vt:lpstr>lsViaticosDP</vt:lpstr>
      <vt:lpstr>PPNE4!Títulos_a_imprimir</vt:lpstr>
      <vt:lpstr>PPNE5!Títulos_a_imprimir</vt:lpstr>
    </vt:vector>
  </TitlesOfParts>
  <Company>sespas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Ilka Gonzalez</dc:creator>
  <cp:lastModifiedBy>irina</cp:lastModifiedBy>
  <cp:lastPrinted>2025-09-25T18:30:48Z</cp:lastPrinted>
  <dcterms:created xsi:type="dcterms:W3CDTF">2007-07-31T17:41:49Z</dcterms:created>
  <dcterms:modified xsi:type="dcterms:W3CDTF">2026-01-22T14:11:56Z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0x0101007CB4276A6F952F4B99C68881E2E6715E</vt:lpwstr>
  </property>
  <property fmtid="{D5CDD505-2E9C-101B-9397-08002B2CF9AE}" pid="3" name="MediaServiceImageTags">
    <vt:lpwstr/>
  </property>
</Properties>
</file>